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korisnik\OneDrive - CARNET\Documents\Documents1\Fin izvršenje.ŠK.ODB\Izvršenje 2026\6-2026\"/>
    </mc:Choice>
  </mc:AlternateContent>
  <xr:revisionPtr revIDLastSave="0" documentId="13_ncr:1_{01299FFE-75C9-4465-A764-D48A98EA2BA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AŽETAK" sheetId="1" r:id="rId1"/>
    <sheet name=" Račun prihoda i rashoda" sheetId="3" r:id="rId2"/>
    <sheet name="Rashodi prema funkcijskoj kl" sheetId="5" r:id="rId3"/>
    <sheet name="Račun financiranja" sheetId="6" r:id="rId4"/>
    <sheet name="POSEBNI DIO" sheetId="7" r:id="rId5"/>
    <sheet name="Kontrolna tablica" sheetId="2" r:id="rId6"/>
  </sheets>
  <definedNames>
    <definedName name="_xlnm.Print_Area" localSheetId="1">' Račun prihoda i rashoda'!$A$1:$K$113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88" i="7" l="1"/>
  <c r="I84" i="7"/>
  <c r="I65" i="7"/>
  <c r="I66" i="7"/>
  <c r="I61" i="7"/>
  <c r="J61" i="7" s="1"/>
  <c r="K62" i="7"/>
  <c r="I39" i="7"/>
  <c r="I33" i="7"/>
  <c r="I34" i="7"/>
  <c r="I29" i="7"/>
  <c r="I16" i="7"/>
  <c r="I15" i="7" s="1"/>
  <c r="F29" i="2"/>
  <c r="F25" i="2"/>
  <c r="F21" i="2"/>
  <c r="F9" i="2"/>
  <c r="F13" i="2"/>
  <c r="F17" i="2"/>
  <c r="F32" i="2"/>
  <c r="F31" i="2"/>
  <c r="C14" i="5"/>
  <c r="D14" i="5"/>
  <c r="E14" i="5"/>
  <c r="B14" i="5"/>
  <c r="H92" i="3"/>
  <c r="H55" i="3"/>
  <c r="H77" i="3"/>
  <c r="H42" i="3"/>
  <c r="H14" i="3"/>
  <c r="H13" i="3" s="1"/>
  <c r="H18" i="3"/>
  <c r="H17" i="3" s="1"/>
  <c r="H21" i="3"/>
  <c r="H20" i="3" s="1"/>
  <c r="H23" i="3"/>
  <c r="H26" i="3"/>
  <c r="H29" i="3"/>
  <c r="H28" i="3" s="1"/>
  <c r="H31" i="3"/>
  <c r="H33" i="3"/>
  <c r="C32" i="2"/>
  <c r="C31" i="2"/>
  <c r="C29" i="2"/>
  <c r="C25" i="2"/>
  <c r="C21" i="2"/>
  <c r="C17" i="2"/>
  <c r="C13" i="2"/>
  <c r="C9" i="2"/>
  <c r="H61" i="7"/>
  <c r="E84" i="7"/>
  <c r="E66" i="7"/>
  <c r="E65" i="7" s="1"/>
  <c r="E61" i="7"/>
  <c r="E58" i="7"/>
  <c r="E39" i="7"/>
  <c r="E38" i="7" s="1"/>
  <c r="E33" i="7"/>
  <c r="E29" i="7"/>
  <c r="E16" i="7"/>
  <c r="E15" i="7" s="1"/>
  <c r="E10" i="7"/>
  <c r="G104" i="3"/>
  <c r="G91" i="3"/>
  <c r="G88" i="3"/>
  <c r="G84" i="3"/>
  <c r="G77" i="3"/>
  <c r="G112" i="3" s="1"/>
  <c r="G74" i="3"/>
  <c r="G54" i="3"/>
  <c r="G14" i="3"/>
  <c r="G13" i="3" s="1"/>
  <c r="G12" i="3" s="1"/>
  <c r="G35" i="3" s="1"/>
  <c r="G18" i="3"/>
  <c r="G17" i="3" s="1"/>
  <c r="G21" i="3"/>
  <c r="G20" i="3" s="1"/>
  <c r="G23" i="3"/>
  <c r="G26" i="3"/>
  <c r="G29" i="3"/>
  <c r="G28" i="3" s="1"/>
  <c r="G31" i="3"/>
  <c r="G33" i="3"/>
  <c r="E112" i="3"/>
  <c r="E104" i="3"/>
  <c r="E92" i="3"/>
  <c r="E111" i="3" s="1"/>
  <c r="E113" i="3" s="1"/>
  <c r="E91" i="3"/>
  <c r="E88" i="3"/>
  <c r="E80" i="3"/>
  <c r="E77" i="3"/>
  <c r="E74" i="3"/>
  <c r="E55" i="3"/>
  <c r="E54" i="3" s="1"/>
  <c r="E42" i="3"/>
  <c r="H14" i="1"/>
  <c r="H11" i="1"/>
  <c r="F13" i="3"/>
  <c r="G42" i="3"/>
  <c r="G80" i="3"/>
  <c r="E14" i="3"/>
  <c r="E13" i="3" s="1"/>
  <c r="E17" i="3"/>
  <c r="F17" i="3"/>
  <c r="E21" i="3"/>
  <c r="E20" i="3" s="1"/>
  <c r="E23" i="3"/>
  <c r="E26" i="3"/>
  <c r="E29" i="3"/>
  <c r="E28" i="3" s="1"/>
  <c r="E31" i="3"/>
  <c r="E33" i="3"/>
  <c r="F42" i="3"/>
  <c r="F111" i="3"/>
  <c r="F14" i="1"/>
  <c r="F11" i="1"/>
  <c r="F17" i="1" s="1"/>
  <c r="K85" i="7"/>
  <c r="K86" i="7"/>
  <c r="K87" i="7"/>
  <c r="J48" i="7"/>
  <c r="K58" i="7"/>
  <c r="J31" i="7"/>
  <c r="I64" i="3"/>
  <c r="H79" i="7"/>
  <c r="H84" i="7"/>
  <c r="K35" i="7"/>
  <c r="K30" i="7"/>
  <c r="K11" i="7"/>
  <c r="H29" i="7"/>
  <c r="I10" i="7"/>
  <c r="H80" i="3"/>
  <c r="H88" i="3"/>
  <c r="H104" i="3"/>
  <c r="G34" i="7"/>
  <c r="G33" i="7" s="1"/>
  <c r="H34" i="7"/>
  <c r="H33" i="7" s="1"/>
  <c r="G29" i="7"/>
  <c r="H28" i="2"/>
  <c r="H27" i="2"/>
  <c r="E29" i="2"/>
  <c r="H24" i="2"/>
  <c r="H23" i="2"/>
  <c r="G23" i="2"/>
  <c r="E25" i="2"/>
  <c r="H20" i="2"/>
  <c r="G20" i="2"/>
  <c r="H19" i="2"/>
  <c r="E21" i="2"/>
  <c r="H16" i="2"/>
  <c r="G16" i="2"/>
  <c r="G15" i="2"/>
  <c r="E17" i="2"/>
  <c r="H11" i="2"/>
  <c r="G11" i="2"/>
  <c r="E13" i="2"/>
  <c r="G8" i="2"/>
  <c r="H8" i="2"/>
  <c r="E32" i="2"/>
  <c r="D32" i="2"/>
  <c r="H7" i="2"/>
  <c r="E31" i="2"/>
  <c r="D31" i="2"/>
  <c r="I75" i="3"/>
  <c r="I56" i="3"/>
  <c r="I57" i="3"/>
  <c r="I58" i="3"/>
  <c r="I59" i="3"/>
  <c r="I60" i="3"/>
  <c r="I63" i="3"/>
  <c r="I67" i="3"/>
  <c r="I69" i="3"/>
  <c r="I71" i="3"/>
  <c r="I72" i="3"/>
  <c r="I73" i="3"/>
  <c r="J25" i="3"/>
  <c r="J22" i="3"/>
  <c r="J40" i="7"/>
  <c r="J41" i="7"/>
  <c r="J42" i="7"/>
  <c r="J43" i="7"/>
  <c r="J44" i="7"/>
  <c r="J47" i="7"/>
  <c r="J51" i="7"/>
  <c r="J53" i="7"/>
  <c r="J55" i="7"/>
  <c r="J56" i="7"/>
  <c r="J57" i="7"/>
  <c r="J59" i="7"/>
  <c r="J62" i="7"/>
  <c r="J63" i="7"/>
  <c r="J17" i="7"/>
  <c r="J18" i="7"/>
  <c r="J19" i="7"/>
  <c r="J20" i="7"/>
  <c r="J21" i="7"/>
  <c r="J22" i="7"/>
  <c r="J23" i="7"/>
  <c r="J24" i="7"/>
  <c r="J25" i="7"/>
  <c r="J67" i="7"/>
  <c r="J68" i="7"/>
  <c r="J69" i="7"/>
  <c r="K84" i="7" l="1"/>
  <c r="J10" i="7"/>
  <c r="H12" i="3"/>
  <c r="H35" i="3" s="1"/>
  <c r="H36" i="3" s="1"/>
  <c r="J29" i="7"/>
  <c r="G111" i="3"/>
  <c r="G113" i="3" s="1"/>
  <c r="G36" i="3"/>
  <c r="F112" i="3"/>
  <c r="F113" i="3" s="1"/>
  <c r="F12" i="3"/>
  <c r="F35" i="3" s="1"/>
  <c r="F36" i="3" s="1"/>
  <c r="E12" i="3"/>
  <c r="E35" i="3"/>
  <c r="E36" i="3" s="1"/>
  <c r="H111" i="3"/>
  <c r="F80" i="3"/>
  <c r="H54" i="3"/>
  <c r="K61" i="7"/>
  <c r="I38" i="7"/>
  <c r="J38" i="7" s="1"/>
  <c r="H91" i="3"/>
  <c r="H112" i="3"/>
  <c r="J31" i="3"/>
  <c r="E33" i="2"/>
  <c r="E88" i="7"/>
  <c r="D33" i="2"/>
  <c r="C33" i="2"/>
  <c r="G13" i="2"/>
  <c r="K29" i="7"/>
  <c r="K34" i="7"/>
  <c r="K33" i="7"/>
  <c r="K16" i="7"/>
  <c r="I77" i="3"/>
  <c r="H15" i="2"/>
  <c r="G7" i="2"/>
  <c r="G19" i="2"/>
  <c r="E9" i="2"/>
  <c r="H12" i="2"/>
  <c r="G25" i="2"/>
  <c r="I74" i="3"/>
  <c r="J58" i="7"/>
  <c r="K39" i="7"/>
  <c r="J39" i="7"/>
  <c r="J15" i="7"/>
  <c r="J16" i="7"/>
  <c r="J65" i="7"/>
  <c r="J66" i="7"/>
  <c r="K66" i="7"/>
  <c r="F10" i="7"/>
  <c r="B12" i="5"/>
  <c r="J55" i="3"/>
  <c r="J74" i="3"/>
  <c r="J77" i="3"/>
  <c r="J83" i="3"/>
  <c r="J89" i="3"/>
  <c r="J92" i="3"/>
  <c r="J109" i="3"/>
  <c r="I48" i="3"/>
  <c r="I55" i="3"/>
  <c r="I92" i="3"/>
  <c r="J43" i="3"/>
  <c r="J18" i="3"/>
  <c r="J21" i="3"/>
  <c r="J24" i="3"/>
  <c r="J27" i="3"/>
  <c r="J29" i="3"/>
  <c r="J34" i="3"/>
  <c r="J14" i="3"/>
  <c r="I18" i="3"/>
  <c r="I21" i="3"/>
  <c r="I24" i="3"/>
  <c r="I29" i="3"/>
  <c r="I14" i="3"/>
  <c r="J29" i="1"/>
  <c r="K12" i="1"/>
  <c r="K15" i="1"/>
  <c r="K16" i="1"/>
  <c r="J12" i="1"/>
  <c r="J15" i="1"/>
  <c r="J16" i="1"/>
  <c r="I14" i="1"/>
  <c r="I11" i="1"/>
  <c r="H65" i="7"/>
  <c r="K65" i="7" s="1"/>
  <c r="H38" i="7"/>
  <c r="F38" i="7"/>
  <c r="H10" i="7"/>
  <c r="K10" i="7" s="1"/>
  <c r="J88" i="3"/>
  <c r="J20" i="3"/>
  <c r="J17" i="3"/>
  <c r="J23" i="3"/>
  <c r="J26" i="3"/>
  <c r="J28" i="3"/>
  <c r="J84" i="3"/>
  <c r="H15" i="7"/>
  <c r="K15" i="7" s="1"/>
  <c r="F15" i="7"/>
  <c r="D12" i="5"/>
  <c r="C12" i="5"/>
  <c r="G11" i="1"/>
  <c r="J33" i="3"/>
  <c r="F33" i="2" l="1"/>
  <c r="J88" i="7"/>
  <c r="K38" i="7"/>
  <c r="F88" i="7"/>
  <c r="J14" i="1"/>
  <c r="K14" i="1"/>
  <c r="K11" i="1"/>
  <c r="I17" i="1"/>
  <c r="J11" i="1"/>
  <c r="H31" i="2"/>
  <c r="G31" i="2"/>
  <c r="H32" i="2"/>
  <c r="G32" i="2"/>
  <c r="I42" i="3"/>
  <c r="I54" i="3"/>
  <c r="J42" i="3"/>
  <c r="I91" i="3"/>
  <c r="J111" i="3"/>
  <c r="J54" i="3"/>
  <c r="J80" i="3"/>
  <c r="I111" i="3"/>
  <c r="I36" i="3"/>
  <c r="I35" i="3"/>
  <c r="H113" i="3"/>
  <c r="J91" i="3"/>
  <c r="I112" i="3"/>
  <c r="H88" i="7"/>
  <c r="J112" i="3" l="1"/>
  <c r="G14" i="5"/>
  <c r="F14" i="5"/>
  <c r="E12" i="5"/>
  <c r="K88" i="7"/>
  <c r="J36" i="3"/>
  <c r="J35" i="3"/>
  <c r="J113" i="3"/>
  <c r="I113" i="3"/>
  <c r="G12" i="5" l="1"/>
  <c r="F12" i="5"/>
</calcChain>
</file>

<file path=xl/sharedStrings.xml><?xml version="1.0" encoding="utf-8"?>
<sst xmlns="http://schemas.openxmlformats.org/spreadsheetml/2006/main" count="450" uniqueCount="187">
  <si>
    <t>PRIHODI UKUPNO</t>
  </si>
  <si>
    <t>PRIHODI POSLOVANJA</t>
  </si>
  <si>
    <t>PRIHODI OD PRODAJE NEFINANCIJSKE IMOVINE</t>
  </si>
  <si>
    <t>RASHODI UKUPNO</t>
  </si>
  <si>
    <t>RASHODI  POSLOVANJA</t>
  </si>
  <si>
    <t>RASHODI ZA NABAVU NEFINANCIJSKE IMOVINE</t>
  </si>
  <si>
    <t>RAZLIKA - VIŠAK / MANJAK</t>
  </si>
  <si>
    <t>VIŠAK / MANJAK IZ PRETHODNE(IH) GODINE KOJI ĆE SE RASPOREDITI / POKRITI</t>
  </si>
  <si>
    <t>PRIMICI OD FINANCIJSKE IMOVINE I ZADUŽIVANJA</t>
  </si>
  <si>
    <t>IZDACI ZA FINANCIJSKU IMOVINU I OTPLATE ZAJMOVA</t>
  </si>
  <si>
    <t>NETO FINANCIRANJE</t>
  </si>
  <si>
    <t>VIŠAK / MANJAK + NETO FINANCIRANJE</t>
  </si>
  <si>
    <t>Naziv prihoda</t>
  </si>
  <si>
    <t xml:space="preserve">A. RAČUN PRIHODA I RASHODA </t>
  </si>
  <si>
    <t>Razred</t>
  </si>
  <si>
    <t>Skupina</t>
  </si>
  <si>
    <t>Izvor</t>
  </si>
  <si>
    <t>Prihodi poslovanja</t>
  </si>
  <si>
    <t>Opći prihodi i primici</t>
  </si>
  <si>
    <t>RASHODI POSLOVANJA</t>
  </si>
  <si>
    <t>Naziv rashoda</t>
  </si>
  <si>
    <t>Rashodi poslovanja</t>
  </si>
  <si>
    <t>Rashodi za zaposlene</t>
  </si>
  <si>
    <t>Rashodi za nabavu nefinancijske imovine</t>
  </si>
  <si>
    <t>RASHODI PREMA FUNKCIJSKOJ KLASIFIKACIJI</t>
  </si>
  <si>
    <t>BROJČANA OZNAKA I NAZIV</t>
  </si>
  <si>
    <t>UKUPNI RASHODI</t>
  </si>
  <si>
    <t>04 Ekonomski poslovi</t>
  </si>
  <si>
    <t>041 Opći ekonomski, trgovački i poslovi vezani uz rad</t>
  </si>
  <si>
    <t>B. RAČUN FINANCIRANJA</t>
  </si>
  <si>
    <t>Primici od financijske imovine i zaduživanja</t>
  </si>
  <si>
    <t>Izdaci za financijsku imovinu i otplate zajmova</t>
  </si>
  <si>
    <t>II. POSEBNI DIO</t>
  </si>
  <si>
    <t>I. OPĆI DIO</t>
  </si>
  <si>
    <t>Šifra</t>
  </si>
  <si>
    <t xml:space="preserve">Naziv </t>
  </si>
  <si>
    <t>Materijalni rashodi</t>
  </si>
  <si>
    <t>Primici od zaduživanja</t>
  </si>
  <si>
    <t>Namjenski primici od zaduživanja</t>
  </si>
  <si>
    <t>Izdaci za otplatu glavnice primljenih kredita i zajmova</t>
  </si>
  <si>
    <t>Vlastiti prihodi</t>
  </si>
  <si>
    <t>A) SAŽETAK RAČUNA PRIHODA I RASHODA</t>
  </si>
  <si>
    <t>UKUPAN DONOS VIŠKA / MANJKA IZ PRETHODNE(IH) GODINE***</t>
  </si>
  <si>
    <t>Pomoći iz inozemstva i od subjekata unutar općeg proračuna</t>
  </si>
  <si>
    <t>Rashodi za nabavu proizvedene dugotrajne imovine</t>
  </si>
  <si>
    <t>C) PRENESENI VIŠAK ILI PRENESENI MANJAK I VIŠEGODIŠNJI PLAN URAVNOTEŽENJA</t>
  </si>
  <si>
    <t>Naziv</t>
  </si>
  <si>
    <t>POMOĆI -PK</t>
  </si>
  <si>
    <t>VLASTITI PRIHODI-PK</t>
  </si>
  <si>
    <t>PRIHODI ZA POSEBNE NAMJENE</t>
  </si>
  <si>
    <t>Prihodi od upravnih i administrativnih pristojbi,pristojbi po posebnim propisima i naknada</t>
  </si>
  <si>
    <t>Prihodi od prodaje proizvoda i robe te pruženih usluga i prihodi od donacija</t>
  </si>
  <si>
    <t>TEKUĆE DONACIJE -PK</t>
  </si>
  <si>
    <t>Donacije od pravnih i fizičkih osoba izvan općeg proračuna</t>
  </si>
  <si>
    <t>OPĆI PRIHODI SREDNJE ŠKOLE</t>
  </si>
  <si>
    <t>UKUPNO PRIHOD</t>
  </si>
  <si>
    <t>Financijski rashodi</t>
  </si>
  <si>
    <t>Rashodi na nabavu nefinancijske imovine</t>
  </si>
  <si>
    <t>Dodatna ulaganja na građevinskim objektima</t>
  </si>
  <si>
    <t>UKUPNO</t>
  </si>
  <si>
    <t>UKUPNO RASHOD</t>
  </si>
  <si>
    <t>Plan 2022.kune</t>
  </si>
  <si>
    <t>Voditelj računovodstva</t>
  </si>
  <si>
    <t>Ravnatelj:</t>
  </si>
  <si>
    <t>09 Obrazovanje</t>
  </si>
  <si>
    <t>092 Srednješkolsko obrazovanje</t>
  </si>
  <si>
    <t>0922 Više srednješkolsko obrazovanje</t>
  </si>
  <si>
    <t>PROGRAM 1001</t>
  </si>
  <si>
    <t>PROGRAM JAVNIH POTREBA U ŠKOLSTVU</t>
  </si>
  <si>
    <t>Aktivnost A100007</t>
  </si>
  <si>
    <t>ŠKOLSKA NATJECANJA I SMOTRE</t>
  </si>
  <si>
    <t>OPĆI PRIHODI I PRIMICI</t>
  </si>
  <si>
    <t>Aktivnost A100011</t>
  </si>
  <si>
    <t>REDOVNI PROGRAM SŠ</t>
  </si>
  <si>
    <t>Izvor financiranja 3.1.1</t>
  </si>
  <si>
    <t>Izvor financiranja 4.3.1</t>
  </si>
  <si>
    <t>Izvor financiranja 5.2.2</t>
  </si>
  <si>
    <t>Izvor financiranja 6.1.1</t>
  </si>
  <si>
    <t>Izvor financiranja 1.1.</t>
  </si>
  <si>
    <t>Izvor financiranja 6.2.1.</t>
  </si>
  <si>
    <t>KAPITALNE DONACIJE-PK</t>
  </si>
  <si>
    <t>Rashodi za dodatna ulaganja na nefinancijskoj imovini</t>
  </si>
  <si>
    <t>Rashodi za nabavu proizvedene  dugotrajne imovine</t>
  </si>
  <si>
    <t>OPĆI PRIHODI SREDNJE ŠKOLE-DEC.SREDSTVA</t>
  </si>
  <si>
    <t>OPĆI PRIHODI SREDNJE ŠKOLE DEC.SREDSTVA</t>
  </si>
  <si>
    <r>
      <t>Prihodi iz nadležnog proračuna i od HZZO-a temeljem ugovornih obveza-</t>
    </r>
    <r>
      <rPr>
        <b/>
        <i/>
        <sz val="10"/>
        <color theme="1"/>
        <rFont val="Arial"/>
        <family val="2"/>
        <charset val="238"/>
      </rPr>
      <t>decentralizirana sredstva</t>
    </r>
  </si>
  <si>
    <t>Dodatna ulaganja u građevinske objekte</t>
  </si>
  <si>
    <t>OPĆI PRIHODI SREDNJE ŠKOLE - IZVANREDNI TROŠKOVI</t>
  </si>
  <si>
    <r>
      <t xml:space="preserve">Prihodi iz nadležnog proračuna i od HZZO-a temeljem ugovornih obveza - </t>
    </r>
    <r>
      <rPr>
        <b/>
        <i/>
        <sz val="10"/>
        <color theme="1"/>
        <rFont val="Arial"/>
        <family val="2"/>
        <charset val="238"/>
      </rPr>
      <t>izvanredni troškovi</t>
    </r>
  </si>
  <si>
    <r>
      <t>Izvor financiranja 1.3.-</t>
    </r>
    <r>
      <rPr>
        <b/>
        <i/>
        <sz val="10"/>
        <color rgb="FFFF0000"/>
        <rFont val="Arial"/>
        <family val="2"/>
        <charset val="238"/>
      </rPr>
      <t xml:space="preserve"> decentralizirana sredstva</t>
    </r>
  </si>
  <si>
    <t>G.Š.FRANA LHOTKE, SISAK</t>
  </si>
  <si>
    <t>OIB:02530789618</t>
  </si>
  <si>
    <t xml:space="preserve"> </t>
  </si>
  <si>
    <t>Višak</t>
  </si>
  <si>
    <t>PRIHODI ZA POSEBNE NAMJENE-PK</t>
  </si>
  <si>
    <t>POMOĆI-PK</t>
  </si>
  <si>
    <t>TEKUĆE DONACIJE-PK</t>
  </si>
  <si>
    <t>Indeks</t>
  </si>
  <si>
    <t>6=5/2*100</t>
  </si>
  <si>
    <t>7=5/4*100</t>
  </si>
  <si>
    <t>VIŠAK/MANJAK</t>
  </si>
  <si>
    <t xml:space="preserve">                   </t>
  </si>
  <si>
    <t>Plaće</t>
  </si>
  <si>
    <t>Ostali rashodi za zaposlene</t>
  </si>
  <si>
    <t>Dop.za obv.zdravstveno osig.</t>
  </si>
  <si>
    <t>Dop.za nezaposl-presude</t>
  </si>
  <si>
    <t>Prijevoz</t>
  </si>
  <si>
    <t>Uredski i ostali materijal</t>
  </si>
  <si>
    <t>Energija</t>
  </si>
  <si>
    <t>Materijal za tek.održavanje</t>
  </si>
  <si>
    <t>Tek. I inv.održavanje</t>
  </si>
  <si>
    <t>Komunalne usluge</t>
  </si>
  <si>
    <t>Zdravstvene usluge</t>
  </si>
  <si>
    <t>Intel. I os. Usluge</t>
  </si>
  <si>
    <t>Računalne usluge</t>
  </si>
  <si>
    <t>Ostale usluge</t>
  </si>
  <si>
    <t>Int. I ost. Usluge</t>
  </si>
  <si>
    <t>Službena putovanja</t>
  </si>
  <si>
    <t>Stručno usavršavanje zaposlenih</t>
  </si>
  <si>
    <t>Sitni inventar</t>
  </si>
  <si>
    <t>Usluge telefona, pošte i prijevoza</t>
  </si>
  <si>
    <t>Reprezentacija</t>
  </si>
  <si>
    <t>Članarine</t>
  </si>
  <si>
    <t>Ostali nesp.rashodi poslovanja</t>
  </si>
  <si>
    <t>Računala,namještaj</t>
  </si>
  <si>
    <t>3+4</t>
  </si>
  <si>
    <t>Promidžba i informiranje</t>
  </si>
  <si>
    <t>Bankarske usluge</t>
  </si>
  <si>
    <t>Zatezne kamate</t>
  </si>
  <si>
    <t>Dodatna ulaganja</t>
  </si>
  <si>
    <t>Glazbeni instrumenti</t>
  </si>
  <si>
    <t>Tekuće pomoći pror.korisnicima od nenadležnog proračuna</t>
  </si>
  <si>
    <t>Prihod nadležnog proračuna za rashode poslovanja</t>
  </si>
  <si>
    <t>Ostali nespomenuti prihodi</t>
  </si>
  <si>
    <t xml:space="preserve">Tekuće donacije   </t>
  </si>
  <si>
    <t>Prihodi od pruženih usluga</t>
  </si>
  <si>
    <t>Doprinos za obv.zdravstveno</t>
  </si>
  <si>
    <t>Dop.za nezaposlenost-presude</t>
  </si>
  <si>
    <t>Int. I ost.usluge</t>
  </si>
  <si>
    <t>Ostali nespomenuti rashodi poslovanja</t>
  </si>
  <si>
    <t>Računala, namještaj</t>
  </si>
  <si>
    <t xml:space="preserve">PREGLED UKUPNIH PRIHODA I RASHODA PO IZVORIMA FINANCIRANJA </t>
  </si>
  <si>
    <t>Oznaka IF</t>
  </si>
  <si>
    <t xml:space="preserve">Naziv izvora financiranja </t>
  </si>
  <si>
    <t>Opći prihodi i primici 671</t>
  </si>
  <si>
    <t xml:space="preserve">PRIHODI </t>
  </si>
  <si>
    <t>RASHODI</t>
  </si>
  <si>
    <t xml:space="preserve">RAZLIKA </t>
  </si>
  <si>
    <t>3</t>
  </si>
  <si>
    <t>Vlastiti prihodi 661,641</t>
  </si>
  <si>
    <t xml:space="preserve">RAZLIKA  </t>
  </si>
  <si>
    <t xml:space="preserve">4 </t>
  </si>
  <si>
    <t>Prihodi za posebne namjene 652</t>
  </si>
  <si>
    <t xml:space="preserve">5 </t>
  </si>
  <si>
    <t>Pomoći 636</t>
  </si>
  <si>
    <t>6</t>
  </si>
  <si>
    <t xml:space="preserve">Prihodi od donacija 663 </t>
  </si>
  <si>
    <t>7</t>
  </si>
  <si>
    <t xml:space="preserve">Ukupni prihodi </t>
  </si>
  <si>
    <t>Ukupni rashodi</t>
  </si>
  <si>
    <t>Kapital. donacije-prijenos-922</t>
  </si>
  <si>
    <t>IZVJEŠTAJ O PRIHODIMA I RASHODIMA PREMA EKONOMSKOJ KLASIFIKACIJI</t>
  </si>
  <si>
    <t>IZVJEŠTAJ PO PROGRAMSKOJ KLASIFIKACIJI</t>
  </si>
  <si>
    <t>OPĆI PRIHODI SREDNJE ŠKOLE-SMOTRE</t>
  </si>
  <si>
    <t>OPĆI PRIHODI SREDNJE ŠKOLE-KAP.PROJEKT</t>
  </si>
  <si>
    <t>Oprema</t>
  </si>
  <si>
    <t>Materijal i dijelovi za održavanje</t>
  </si>
  <si>
    <t>Tekuće i investicijsko održavanje</t>
  </si>
  <si>
    <t>Kamate</t>
  </si>
  <si>
    <r>
      <t>Izvor financiranja 1.1.-</t>
    </r>
    <r>
      <rPr>
        <b/>
        <i/>
        <sz val="10"/>
        <color rgb="FFFF0000"/>
        <rFont val="Arial"/>
        <family val="2"/>
        <charset val="238"/>
      </rPr>
      <t>kapitalni projekt</t>
    </r>
  </si>
  <si>
    <t>Usluge tek. i inv.održavanja</t>
  </si>
  <si>
    <t>Izvršenje 1.1-30.6.2025</t>
  </si>
  <si>
    <t xml:space="preserve">
Izvršenje 1-6/25</t>
  </si>
  <si>
    <r>
      <t xml:space="preserve">IZVJEŠTAJ O IZVRŠENJU PRORAČUNA ZA RAZDOBLJE </t>
    </r>
    <r>
      <rPr>
        <b/>
        <sz val="14"/>
        <color rgb="FF000000"/>
        <rFont val="Arial"/>
        <family val="2"/>
      </rPr>
      <t>SIJEČANJ - LIPANJ 2026.</t>
    </r>
  </si>
  <si>
    <t>Izvršenje 1.1-30.6.2026</t>
  </si>
  <si>
    <t>Plan 2026.</t>
  </si>
  <si>
    <t>Renata Delić, univ. mag. oec.</t>
  </si>
  <si>
    <t>U Sisku, 10. srpanj 2026.</t>
  </si>
  <si>
    <t>Tomislav Ivšić, prof.,ravnatelj mentor</t>
  </si>
  <si>
    <t>IZVJEŠTAJ O IZVRŠENJU PRORAČUNA ZA RAZDOBLJE SIJEČANJ - LIPANJ 2026.</t>
  </si>
  <si>
    <t>Plan 2026</t>
  </si>
  <si>
    <t xml:space="preserve">
Izvršenje 1-6/26</t>
  </si>
  <si>
    <t>Izvorni plan 2026</t>
  </si>
  <si>
    <r>
      <t xml:space="preserve">Prihodi iz nadležnog proračuna i od HZZO-a temeljem ugovornih obveza- </t>
    </r>
    <r>
      <rPr>
        <b/>
        <i/>
        <sz val="10"/>
        <color theme="1"/>
        <rFont val="Arial"/>
        <family val="2"/>
        <charset val="238"/>
      </rPr>
      <t>natjecanja</t>
    </r>
  </si>
  <si>
    <t>Premije osiguranja</t>
  </si>
  <si>
    <t>Osiguranje</t>
  </si>
  <si>
    <t>usvojeno ŠO 17.7.2026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</si>
</sst>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-* #,##0.00\ &quot;kn&quot;_-;\-* #,##0.00\ &quot;kn&quot;_-;_-* &quot;-&quot;??\ &quot;kn&quot;_-;_-@_-"/>
    <numFmt numFmtId="164" formatCode="_-* #,##0.00\ [$kn-41A]_-;\-* #,##0.00\ [$kn-41A]_-;_-* &quot;-&quot;??\ [$kn-41A]_-;_-@_-"/>
    <numFmt numFmtId="165" formatCode="0.0"/>
    <numFmt numFmtId="166" formatCode="_-* #,##0.00\ [$€-1]_-;\-* #,##0.00\ [$€-1]_-;_-* &quot;-&quot;??\ [$€-1]_-;_-@_-"/>
    <numFmt numFmtId="167" formatCode="0.00000"/>
    <numFmt numFmtId="168" formatCode="_-* #,##0\ [$€-1]_-;\-* #,##0\ [$€-1]_-;_-* &quot;-&quot;??\ [$€-1]_-;_-@_-"/>
    <numFmt numFmtId="169" formatCode="_-* #,##0\ [$kn-41A]_-;\-* #,##0\ [$kn-41A]_-;_-* &quot;-&quot;??\ [$kn-41A]_-;_-@_-"/>
    <numFmt numFmtId="170" formatCode="_-* #,##0.00000\ [$kn-41A]_-;\-* #,##0.00000\ [$kn-41A]_-;_-* &quot;-&quot;?????\ [$kn-41A]_-;_-@_-"/>
    <numFmt numFmtId="171" formatCode="#,##0.00\ [$€-1]"/>
    <numFmt numFmtId="172" formatCode="#,##0_ ;\-#,##0\ "/>
  </numFmts>
  <fonts count="55" x14ac:knownFonts="1">
    <font>
      <sz val="11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indexed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1"/>
      <color rgb="FF3F3F3F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i/>
      <sz val="10"/>
      <color indexed="8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rgb="FF3F3F3F"/>
      <name val="Arial"/>
      <family val="2"/>
      <charset val="238"/>
    </font>
    <font>
      <b/>
      <i/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i/>
      <sz val="10"/>
      <name val="Arial"/>
      <family val="2"/>
      <charset val="238"/>
    </font>
    <font>
      <b/>
      <sz val="16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i/>
      <sz val="10"/>
      <color rgb="FFFF0000"/>
      <name val="Arial"/>
      <family val="2"/>
      <charset val="238"/>
    </font>
    <font>
      <b/>
      <sz val="14"/>
      <color rgb="FF3F3F3F"/>
      <name val="Calibri"/>
      <family val="2"/>
      <charset val="238"/>
      <scheme val="minor"/>
    </font>
    <font>
      <b/>
      <sz val="16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i/>
      <sz val="10"/>
      <color rgb="FF000000"/>
      <name val="Arial"/>
      <family val="2"/>
      <charset val="238"/>
    </font>
    <font>
      <sz val="12"/>
      <color theme="1"/>
      <name val="Arial"/>
      <family val="2"/>
      <charset val="238"/>
    </font>
    <font>
      <i/>
      <sz val="9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i/>
      <sz val="8"/>
      <color theme="1"/>
      <name val="Arial"/>
      <family val="2"/>
      <charset val="238"/>
    </font>
    <font>
      <b/>
      <i/>
      <sz val="16"/>
      <color rgb="FF0070C0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sz val="9"/>
      <name val="Times New Roman"/>
      <family val="1"/>
    </font>
    <font>
      <b/>
      <i/>
      <sz val="11"/>
      <name val="Times New Roman"/>
      <family val="1"/>
    </font>
    <font>
      <b/>
      <i/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b/>
      <sz val="8"/>
      <name val="Times New Roman"/>
      <family val="1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b/>
      <sz val="14"/>
      <color rgb="FF000000"/>
      <name val="Arial"/>
      <family val="2"/>
    </font>
    <font>
      <b/>
      <sz val="11"/>
      <color indexed="8"/>
      <name val="Arial"/>
      <family val="2"/>
      <charset val="238"/>
    </font>
    <font>
      <i/>
      <sz val="10"/>
      <color theme="1"/>
      <name val="Arial"/>
      <family val="2"/>
    </font>
    <font>
      <i/>
      <sz val="10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FFFFCC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theme="1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  <border>
      <left style="thin">
        <color indexed="64"/>
      </left>
      <right style="thin">
        <color rgb="FF3F3F3F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1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theme="1"/>
      </right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/>
      <bottom style="thin">
        <color indexed="64"/>
      </bottom>
      <diagonal/>
    </border>
    <border>
      <left style="thin">
        <color theme="1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/>
      <diagonal/>
    </border>
    <border>
      <left style="thin">
        <color rgb="FFB2B2B2"/>
      </left>
      <right style="thin">
        <color rgb="FFB2B2B2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rgb="FFB2B2B2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B2B2B2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rgb="FFB2B2B2"/>
      </left>
      <right/>
      <top style="thin">
        <color rgb="FFB2B2B2"/>
      </top>
      <bottom style="thin">
        <color indexed="64"/>
      </bottom>
      <diagonal/>
    </border>
    <border>
      <left/>
      <right style="thin">
        <color rgb="FFB2B2B2"/>
      </right>
      <top style="thin">
        <color rgb="FFB2B2B2"/>
      </top>
      <bottom style="thin">
        <color indexed="64"/>
      </bottom>
      <diagonal/>
    </border>
    <border>
      <left style="hair">
        <color theme="1"/>
      </left>
      <right style="hair">
        <color theme="1"/>
      </right>
      <top style="hair">
        <color theme="1"/>
      </top>
      <bottom style="thin">
        <color indexed="64"/>
      </bottom>
      <diagonal/>
    </border>
    <border>
      <left style="hair">
        <color theme="1"/>
      </left>
      <right style="hair">
        <color theme="1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/>
      <top style="thin">
        <color theme="1"/>
      </top>
      <bottom/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 style="thin">
        <color rgb="FF3F3F3F"/>
      </right>
      <top style="thin">
        <color rgb="FF3F3F3F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/>
      <bottom/>
      <diagonal/>
    </border>
  </borders>
  <cellStyleXfs count="10">
    <xf numFmtId="0" fontId="0" fillId="0" borderId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8" fillId="8" borderId="7" applyNumberFormat="0" applyAlignment="0" applyProtection="0"/>
    <xf numFmtId="0" fontId="19" fillId="9" borderId="6" applyNumberFormat="0" applyAlignment="0" applyProtection="0"/>
    <xf numFmtId="0" fontId="15" fillId="10" borderId="8" applyNumberFormat="0" applyFont="0" applyAlignment="0" applyProtection="0"/>
    <xf numFmtId="44" fontId="15" fillId="0" borderId="0" applyFont="0" applyFill="0" applyBorder="0" applyAlignment="0" applyProtection="0"/>
    <xf numFmtId="0" fontId="15" fillId="11" borderId="0" applyNumberFormat="0" applyBorder="0" applyAlignment="0" applyProtection="0"/>
    <xf numFmtId="9" fontId="15" fillId="0" borderId="0" applyFont="0" applyFill="0" applyBorder="0" applyAlignment="0" applyProtection="0"/>
  </cellStyleXfs>
  <cellXfs count="438">
    <xf numFmtId="0" fontId="0" fillId="0" borderId="0" xfId="0"/>
    <xf numFmtId="0" fontId="2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3" fontId="3" fillId="2" borderId="4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/>
    </xf>
    <xf numFmtId="0" fontId="11" fillId="2" borderId="3" xfId="0" applyFont="1" applyFill="1" applyBorder="1" applyAlignment="1">
      <alignment horizontal="left" vertical="center" wrapText="1"/>
    </xf>
    <xf numFmtId="0" fontId="9" fillId="2" borderId="3" xfId="0" quotePrefix="1" applyFont="1" applyFill="1" applyBorder="1" applyAlignment="1">
      <alignment horizontal="left" vertical="center"/>
    </xf>
    <xf numFmtId="0" fontId="10" fillId="2" borderId="3" xfId="0" quotePrefix="1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/>
    </xf>
    <xf numFmtId="0" fontId="10" fillId="2" borderId="3" xfId="0" quotePrefix="1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horizontal="left" vertical="center" wrapText="1"/>
    </xf>
    <xf numFmtId="0" fontId="7" fillId="0" borderId="0" xfId="0" quotePrefix="1" applyFont="1" applyAlignment="1">
      <alignment horizontal="left" wrapText="1"/>
    </xf>
    <xf numFmtId="0" fontId="8" fillId="0" borderId="0" xfId="0" applyFont="1" applyAlignment="1">
      <alignment wrapText="1"/>
    </xf>
    <xf numFmtId="3" fontId="5" fillId="0" borderId="0" xfId="0" applyNumberFormat="1" applyFont="1" applyAlignment="1">
      <alignment horizontal="right"/>
    </xf>
    <xf numFmtId="0" fontId="6" fillId="4" borderId="4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2" fillId="0" borderId="0" xfId="0" quotePrefix="1" applyFont="1" applyAlignment="1">
      <alignment horizontal="center" vertical="center" wrapText="1"/>
    </xf>
    <xf numFmtId="0" fontId="9" fillId="2" borderId="3" xfId="0" applyFont="1" applyFill="1" applyBorder="1" applyAlignment="1">
      <alignment vertical="center" wrapText="1"/>
    </xf>
    <xf numFmtId="0" fontId="6" fillId="0" borderId="2" xfId="0" quotePrefix="1" applyFont="1" applyBorder="1" applyAlignment="1">
      <alignment horizontal="center" wrapText="1"/>
    </xf>
    <xf numFmtId="0" fontId="11" fillId="3" borderId="1" xfId="0" applyFont="1" applyFill="1" applyBorder="1" applyAlignment="1">
      <alignment horizontal="left" vertical="center"/>
    </xf>
    <xf numFmtId="2" fontId="0" fillId="0" borderId="0" xfId="0" applyNumberFormat="1"/>
    <xf numFmtId="164" fontId="0" fillId="0" borderId="0" xfId="0" applyNumberFormat="1"/>
    <xf numFmtId="0" fontId="9" fillId="3" borderId="2" xfId="0" applyFont="1" applyFill="1" applyBorder="1" applyAlignment="1">
      <alignment vertical="center"/>
    </xf>
    <xf numFmtId="165" fontId="0" fillId="0" borderId="0" xfId="0" applyNumberFormat="1"/>
    <xf numFmtId="166" fontId="0" fillId="0" borderId="0" xfId="0" applyNumberFormat="1"/>
    <xf numFmtId="167" fontId="0" fillId="0" borderId="0" xfId="0" applyNumberFormat="1"/>
    <xf numFmtId="0" fontId="16" fillId="0" borderId="0" xfId="0" applyFont="1"/>
    <xf numFmtId="166" fontId="0" fillId="0" borderId="0" xfId="7" applyNumberFormat="1" applyFont="1"/>
    <xf numFmtId="1" fontId="0" fillId="0" borderId="0" xfId="0" applyNumberFormat="1"/>
    <xf numFmtId="168" fontId="0" fillId="0" borderId="0" xfId="0" applyNumberFormat="1"/>
    <xf numFmtId="0" fontId="22" fillId="2" borderId="4" xfId="0" applyFont="1" applyFill="1" applyBorder="1" applyAlignment="1">
      <alignment horizontal="left" vertical="center" wrapText="1"/>
    </xf>
    <xf numFmtId="0" fontId="23" fillId="0" borderId="0" xfId="0" applyFont="1"/>
    <xf numFmtId="166" fontId="23" fillId="0" borderId="0" xfId="0" applyNumberFormat="1" applyFont="1"/>
    <xf numFmtId="168" fontId="1" fillId="0" borderId="0" xfId="0" applyNumberFormat="1" applyFont="1"/>
    <xf numFmtId="166" fontId="6" fillId="3" borderId="1" xfId="0" quotePrefix="1" applyNumberFormat="1" applyFont="1" applyFill="1" applyBorder="1" applyAlignment="1">
      <alignment horizontal="right"/>
    </xf>
    <xf numFmtId="166" fontId="6" fillId="0" borderId="3" xfId="0" applyNumberFormat="1" applyFont="1" applyBorder="1" applyAlignment="1">
      <alignment horizontal="right"/>
    </xf>
    <xf numFmtId="169" fontId="0" fillId="0" borderId="0" xfId="0" applyNumberFormat="1"/>
    <xf numFmtId="0" fontId="20" fillId="11" borderId="4" xfId="8" applyNumberFormat="1" applyFont="1" applyBorder="1" applyAlignment="1" applyProtection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14" fillId="2" borderId="4" xfId="0" applyFont="1" applyFill="1" applyBorder="1" applyAlignment="1">
      <alignment horizontal="left" vertical="center" wrapText="1"/>
    </xf>
    <xf numFmtId="0" fontId="20" fillId="12" borderId="3" xfId="1" applyNumberFormat="1" applyFont="1" applyFill="1" applyBorder="1" applyAlignment="1" applyProtection="1">
      <alignment horizontal="left" vertical="center" wrapText="1"/>
    </xf>
    <xf numFmtId="0" fontId="20" fillId="12" borderId="3" xfId="1" applyNumberFormat="1" applyFont="1" applyFill="1" applyBorder="1" applyAlignment="1" applyProtection="1">
      <alignment horizontal="center" vertical="center" wrapText="1"/>
    </xf>
    <xf numFmtId="166" fontId="20" fillId="12" borderId="3" xfId="1" applyNumberFormat="1" applyFont="1" applyFill="1" applyBorder="1" applyAlignment="1">
      <alignment horizontal="right"/>
    </xf>
    <xf numFmtId="0" fontId="25" fillId="13" borderId="3" xfId="2" applyNumberFormat="1" applyFont="1" applyFill="1" applyBorder="1" applyAlignment="1" applyProtection="1">
      <alignment horizontal="center" vertical="center" wrapText="1"/>
    </xf>
    <xf numFmtId="0" fontId="25" fillId="13" borderId="3" xfId="2" applyNumberFormat="1" applyFont="1" applyFill="1" applyBorder="1" applyAlignment="1" applyProtection="1">
      <alignment horizontal="left" vertical="center" wrapText="1"/>
    </xf>
    <xf numFmtId="166" fontId="25" fillId="13" borderId="3" xfId="2" applyNumberFormat="1" applyFont="1" applyFill="1" applyBorder="1" applyAlignment="1">
      <alignment horizontal="right"/>
    </xf>
    <xf numFmtId="0" fontId="20" fillId="12" borderId="7" xfId="3" applyFont="1" applyFill="1" applyBorder="1"/>
    <xf numFmtId="0" fontId="20" fillId="12" borderId="7" xfId="3" applyFont="1" applyFill="1" applyBorder="1" applyAlignment="1">
      <alignment horizontal="center"/>
    </xf>
    <xf numFmtId="0" fontId="25" fillId="12" borderId="7" xfId="3" applyFont="1" applyFill="1" applyBorder="1" applyAlignment="1">
      <alignment horizontal="center"/>
    </xf>
    <xf numFmtId="0" fontId="20" fillId="12" borderId="7" xfId="3" applyFont="1" applyFill="1" applyBorder="1" applyAlignment="1">
      <alignment wrapText="1"/>
    </xf>
    <xf numFmtId="0" fontId="17" fillId="12" borderId="3" xfId="1" applyNumberFormat="1" applyFont="1" applyFill="1" applyBorder="1" applyAlignment="1" applyProtection="1">
      <alignment horizontal="left" vertical="center" wrapText="1"/>
    </xf>
    <xf numFmtId="166" fontId="6" fillId="3" borderId="3" xfId="0" applyNumberFormat="1" applyFont="1" applyFill="1" applyBorder="1" applyAlignment="1">
      <alignment horizontal="right"/>
    </xf>
    <xf numFmtId="166" fontId="20" fillId="0" borderId="0" xfId="0" applyNumberFormat="1" applyFont="1"/>
    <xf numFmtId="166" fontId="6" fillId="4" borderId="1" xfId="0" quotePrefix="1" applyNumberFormat="1" applyFont="1" applyFill="1" applyBorder="1" applyAlignment="1">
      <alignment horizontal="right"/>
    </xf>
    <xf numFmtId="166" fontId="3" fillId="2" borderId="4" xfId="0" applyNumberFormat="1" applyFont="1" applyFill="1" applyBorder="1" applyAlignment="1">
      <alignment horizontal="right"/>
    </xf>
    <xf numFmtId="166" fontId="3" fillId="2" borderId="3" xfId="0" applyNumberFormat="1" applyFont="1" applyFill="1" applyBorder="1" applyAlignment="1">
      <alignment horizontal="right"/>
    </xf>
    <xf numFmtId="166" fontId="20" fillId="11" borderId="4" xfId="8" applyNumberFormat="1" applyFont="1" applyBorder="1" applyAlignment="1">
      <alignment horizontal="right"/>
    </xf>
    <xf numFmtId="166" fontId="20" fillId="11" borderId="3" xfId="8" applyNumberFormat="1" applyFont="1" applyBorder="1" applyAlignment="1">
      <alignment horizontal="right"/>
    </xf>
    <xf numFmtId="166" fontId="9" fillId="2" borderId="3" xfId="0" applyNumberFormat="1" applyFont="1" applyFill="1" applyBorder="1" applyAlignment="1">
      <alignment horizontal="right"/>
    </xf>
    <xf numFmtId="0" fontId="20" fillId="12" borderId="3" xfId="1" applyFont="1" applyFill="1" applyBorder="1" applyAlignment="1">
      <alignment horizontal="center" vertical="center"/>
    </xf>
    <xf numFmtId="0" fontId="20" fillId="12" borderId="3" xfId="1" applyNumberFormat="1" applyFont="1" applyFill="1" applyBorder="1" applyAlignment="1" applyProtection="1">
      <alignment horizontal="center" vertical="center"/>
    </xf>
    <xf numFmtId="0" fontId="20" fillId="13" borderId="3" xfId="3" applyFont="1" applyFill="1" applyBorder="1" applyAlignment="1">
      <alignment horizontal="left" vertical="center"/>
    </xf>
    <xf numFmtId="0" fontId="20" fillId="13" borderId="3" xfId="3" applyNumberFormat="1" applyFont="1" applyFill="1" applyBorder="1" applyAlignment="1" applyProtection="1">
      <alignment horizontal="center" vertical="center"/>
    </xf>
    <xf numFmtId="0" fontId="23" fillId="13" borderId="3" xfId="2" applyFont="1" applyFill="1" applyBorder="1" applyAlignment="1">
      <alignment horizontal="left" vertical="center"/>
    </xf>
    <xf numFmtId="0" fontId="25" fillId="13" borderId="3" xfId="2" applyNumberFormat="1" applyFont="1" applyFill="1" applyBorder="1" applyAlignment="1" applyProtection="1">
      <alignment vertical="center" wrapText="1"/>
    </xf>
    <xf numFmtId="0" fontId="25" fillId="13" borderId="3" xfId="2" applyFont="1" applyFill="1" applyBorder="1" applyAlignment="1">
      <alignment horizontal="left" vertical="center"/>
    </xf>
    <xf numFmtId="0" fontId="25" fillId="13" borderId="3" xfId="2" applyNumberFormat="1" applyFont="1" applyFill="1" applyBorder="1" applyAlignment="1" applyProtection="1">
      <alignment horizontal="center" vertical="center"/>
    </xf>
    <xf numFmtId="166" fontId="27" fillId="13" borderId="3" xfId="2" applyNumberFormat="1" applyFont="1" applyFill="1" applyBorder="1" applyAlignment="1">
      <alignment horizontal="right"/>
    </xf>
    <xf numFmtId="0" fontId="25" fillId="12" borderId="3" xfId="1" applyNumberFormat="1" applyFont="1" applyFill="1" applyBorder="1" applyAlignment="1" applyProtection="1">
      <alignment vertical="center" wrapText="1"/>
    </xf>
    <xf numFmtId="0" fontId="25" fillId="13" borderId="3" xfId="3" applyNumberFormat="1" applyFont="1" applyFill="1" applyBorder="1" applyAlignment="1" applyProtection="1">
      <alignment vertical="center" wrapText="1"/>
    </xf>
    <xf numFmtId="0" fontId="20" fillId="13" borderId="3" xfId="2" applyNumberFormat="1" applyFont="1" applyFill="1" applyBorder="1" applyAlignment="1" applyProtection="1">
      <alignment horizontal="center" vertical="center"/>
    </xf>
    <xf numFmtId="166" fontId="25" fillId="12" borderId="3" xfId="1" applyNumberFormat="1" applyFont="1" applyFill="1" applyBorder="1" applyAlignment="1">
      <alignment horizontal="right"/>
    </xf>
    <xf numFmtId="166" fontId="25" fillId="13" borderId="3" xfId="3" applyNumberFormat="1" applyFont="1" applyFill="1" applyBorder="1" applyAlignment="1">
      <alignment horizontal="right"/>
    </xf>
    <xf numFmtId="166" fontId="25" fillId="12" borderId="7" xfId="3" applyNumberFormat="1" applyFont="1" applyFill="1" applyBorder="1"/>
    <xf numFmtId="0" fontId="11" fillId="12" borderId="3" xfId="0" applyFont="1" applyFill="1" applyBorder="1" applyAlignment="1">
      <alignment horizontal="left" vertical="center" wrapText="1"/>
    </xf>
    <xf numFmtId="3" fontId="3" fillId="12" borderId="4" xfId="0" applyNumberFormat="1" applyFont="1" applyFill="1" applyBorder="1" applyAlignment="1">
      <alignment horizontal="right"/>
    </xf>
    <xf numFmtId="3" fontId="3" fillId="12" borderId="3" xfId="0" applyNumberFormat="1" applyFont="1" applyFill="1" applyBorder="1" applyAlignment="1">
      <alignment horizontal="right"/>
    </xf>
    <xf numFmtId="0" fontId="11" fillId="12" borderId="3" xfId="0" applyFont="1" applyFill="1" applyBorder="1" applyAlignment="1">
      <alignment horizontal="left" vertical="center"/>
    </xf>
    <xf numFmtId="0" fontId="11" fillId="12" borderId="3" xfId="0" applyFont="1" applyFill="1" applyBorder="1" applyAlignment="1">
      <alignment vertical="center" wrapText="1"/>
    </xf>
    <xf numFmtId="0" fontId="0" fillId="0" borderId="0" xfId="0" applyAlignment="1">
      <alignment horizontal="right"/>
    </xf>
    <xf numFmtId="0" fontId="20" fillId="0" borderId="0" xfId="0" applyFont="1"/>
    <xf numFmtId="0" fontId="33" fillId="0" borderId="0" xfId="0" applyFont="1" applyAlignment="1">
      <alignment horizontal="center"/>
    </xf>
    <xf numFmtId="0" fontId="33" fillId="0" borderId="0" xfId="0" applyFont="1" applyAlignment="1">
      <alignment horizontal="center" wrapText="1"/>
    </xf>
    <xf numFmtId="0" fontId="17" fillId="13" borderId="7" xfId="1" applyFont="1" applyFill="1" applyBorder="1"/>
    <xf numFmtId="166" fontId="17" fillId="13" borderId="7" xfId="1" applyNumberFormat="1" applyFont="1" applyFill="1" applyBorder="1"/>
    <xf numFmtId="166" fontId="27" fillId="12" borderId="3" xfId="1" applyNumberFormat="1" applyFont="1" applyFill="1" applyBorder="1" applyAlignment="1">
      <alignment horizontal="right"/>
    </xf>
    <xf numFmtId="166" fontId="27" fillId="13" borderId="3" xfId="3" applyNumberFormat="1" applyFont="1" applyFill="1" applyBorder="1" applyAlignment="1">
      <alignment horizontal="right"/>
    </xf>
    <xf numFmtId="166" fontId="23" fillId="0" borderId="0" xfId="9" applyNumberFormat="1" applyFont="1"/>
    <xf numFmtId="166" fontId="0" fillId="0" borderId="0" xfId="9" applyNumberFormat="1" applyFont="1"/>
    <xf numFmtId="166" fontId="23" fillId="0" borderId="0" xfId="7" applyNumberFormat="1" applyFont="1"/>
    <xf numFmtId="0" fontId="3" fillId="15" borderId="4" xfId="0" applyFont="1" applyFill="1" applyBorder="1" applyAlignment="1">
      <alignment horizontal="left" vertical="center" wrapText="1"/>
    </xf>
    <xf numFmtId="166" fontId="3" fillId="15" borderId="4" xfId="0" applyNumberFormat="1" applyFont="1" applyFill="1" applyBorder="1" applyAlignment="1">
      <alignment horizontal="right"/>
    </xf>
    <xf numFmtId="166" fontId="17" fillId="0" borderId="0" xfId="9" applyNumberFormat="1" applyFont="1"/>
    <xf numFmtId="0" fontId="14" fillId="2" borderId="1" xfId="0" applyFont="1" applyFill="1" applyBorder="1" applyAlignment="1">
      <alignment horizontal="center" wrapText="1"/>
    </xf>
    <xf numFmtId="0" fontId="14" fillId="2" borderId="2" xfId="0" applyFont="1" applyFill="1" applyBorder="1" applyAlignment="1">
      <alignment horizontal="center" wrapText="1"/>
    </xf>
    <xf numFmtId="0" fontId="14" fillId="2" borderId="4" xfId="0" applyFont="1" applyFill="1" applyBorder="1" applyAlignment="1">
      <alignment horizontal="center" wrapText="1"/>
    </xf>
    <xf numFmtId="0" fontId="34" fillId="2" borderId="4" xfId="0" applyFont="1" applyFill="1" applyBorder="1" applyAlignment="1">
      <alignment horizontal="left" vertical="center" wrapText="1"/>
    </xf>
    <xf numFmtId="166" fontId="3" fillId="13" borderId="9" xfId="6" applyNumberFormat="1" applyFont="1" applyFill="1" applyBorder="1" applyAlignment="1">
      <alignment horizontal="right"/>
    </xf>
    <xf numFmtId="166" fontId="6" fillId="4" borderId="3" xfId="0" quotePrefix="1" applyNumberFormat="1" applyFont="1" applyFill="1" applyBorder="1" applyAlignment="1">
      <alignment horizontal="right"/>
    </xf>
    <xf numFmtId="166" fontId="6" fillId="3" borderId="3" xfId="0" quotePrefix="1" applyNumberFormat="1" applyFont="1" applyFill="1" applyBorder="1" applyAlignment="1">
      <alignment horizontal="right"/>
    </xf>
    <xf numFmtId="0" fontId="24" fillId="8" borderId="7" xfId="4" applyNumberFormat="1" applyFont="1" applyAlignment="1" applyProtection="1">
      <alignment horizontal="center" vertical="center" wrapText="1"/>
    </xf>
    <xf numFmtId="0" fontId="20" fillId="14" borderId="7" xfId="1" applyNumberFormat="1" applyFont="1" applyFill="1" applyBorder="1" applyAlignment="1" applyProtection="1">
      <alignment horizontal="center" vertical="center" wrapText="1"/>
    </xf>
    <xf numFmtId="0" fontId="23" fillId="14" borderId="7" xfId="1" applyNumberFormat="1" applyFont="1" applyFill="1" applyBorder="1" applyAlignment="1" applyProtection="1">
      <alignment horizontal="center" vertical="center" wrapText="1"/>
    </xf>
    <xf numFmtId="0" fontId="23" fillId="14" borderId="7" xfId="1" applyNumberFormat="1" applyFont="1" applyFill="1" applyBorder="1" applyAlignment="1" applyProtection="1">
      <alignment horizontal="left" vertical="center" wrapText="1"/>
    </xf>
    <xf numFmtId="0" fontId="20" fillId="14" borderId="7" xfId="1" applyNumberFormat="1" applyFont="1" applyFill="1" applyBorder="1" applyAlignment="1" applyProtection="1">
      <alignment horizontal="left" vertical="center" wrapText="1"/>
    </xf>
    <xf numFmtId="166" fontId="25" fillId="14" borderId="7" xfId="1" applyNumberFormat="1" applyFont="1" applyFill="1" applyBorder="1" applyAlignment="1">
      <alignment horizontal="right"/>
    </xf>
    <xf numFmtId="0" fontId="26" fillId="13" borderId="7" xfId="2" applyNumberFormat="1" applyFont="1" applyFill="1" applyBorder="1" applyAlignment="1" applyProtection="1">
      <alignment horizontal="left" vertical="center" wrapText="1"/>
    </xf>
    <xf numFmtId="0" fontId="26" fillId="13" borderId="7" xfId="2" applyNumberFormat="1" applyFont="1" applyFill="1" applyBorder="1" applyAlignment="1" applyProtection="1">
      <alignment horizontal="center" vertical="center" wrapText="1"/>
    </xf>
    <xf numFmtId="0" fontId="25" fillId="13" borderId="7" xfId="2" applyNumberFormat="1" applyFont="1" applyFill="1" applyBorder="1" applyAlignment="1" applyProtection="1">
      <alignment horizontal="center" vertical="center" wrapText="1"/>
    </xf>
    <xf numFmtId="0" fontId="25" fillId="13" borderId="7" xfId="2" applyNumberFormat="1" applyFont="1" applyFill="1" applyBorder="1" applyAlignment="1" applyProtection="1">
      <alignment horizontal="left" vertical="center" wrapText="1"/>
    </xf>
    <xf numFmtId="166" fontId="27" fillId="13" borderId="7" xfId="2" applyNumberFormat="1" applyFont="1" applyFill="1" applyBorder="1" applyAlignment="1">
      <alignment horizontal="right"/>
    </xf>
    <xf numFmtId="0" fontId="23" fillId="0" borderId="7" xfId="0" applyFont="1" applyBorder="1"/>
    <xf numFmtId="0" fontId="23" fillId="0" borderId="7" xfId="0" applyFont="1" applyBorder="1" applyAlignment="1">
      <alignment horizontal="center" vertical="center"/>
    </xf>
    <xf numFmtId="0" fontId="26" fillId="0" borderId="7" xfId="0" applyFont="1" applyBorder="1" applyAlignment="1">
      <alignment vertical="center" wrapText="1"/>
    </xf>
    <xf numFmtId="166" fontId="26" fillId="0" borderId="7" xfId="0" applyNumberFormat="1" applyFont="1" applyBorder="1"/>
    <xf numFmtId="0" fontId="23" fillId="13" borderId="7" xfId="2" quotePrefix="1" applyFont="1" applyFill="1" applyBorder="1" applyAlignment="1">
      <alignment horizontal="left" vertical="center"/>
    </xf>
    <xf numFmtId="0" fontId="23" fillId="13" borderId="7" xfId="2" quotePrefix="1" applyFont="1" applyFill="1" applyBorder="1" applyAlignment="1">
      <alignment horizontal="center" vertical="center"/>
    </xf>
    <xf numFmtId="0" fontId="25" fillId="13" borderId="7" xfId="2" quotePrefix="1" applyFont="1" applyFill="1" applyBorder="1" applyAlignment="1">
      <alignment horizontal="center" vertical="center"/>
    </xf>
    <xf numFmtId="0" fontId="25" fillId="13" borderId="7" xfId="2" quotePrefix="1" applyFont="1" applyFill="1" applyBorder="1" applyAlignment="1">
      <alignment horizontal="left" vertical="center" wrapText="1"/>
    </xf>
    <xf numFmtId="0" fontId="23" fillId="0" borderId="7" xfId="0" quotePrefix="1" applyFont="1" applyBorder="1"/>
    <xf numFmtId="0" fontId="23" fillId="0" borderId="7" xfId="0" quotePrefix="1" applyFont="1" applyBorder="1" applyAlignment="1">
      <alignment horizontal="center" vertical="center"/>
    </xf>
    <xf numFmtId="0" fontId="26" fillId="0" borderId="7" xfId="0" quotePrefix="1" applyFont="1" applyBorder="1" applyAlignment="1">
      <alignment vertical="center" wrapText="1"/>
    </xf>
    <xf numFmtId="0" fontId="25" fillId="13" borderId="7" xfId="2" quotePrefix="1" applyFont="1" applyFill="1" applyBorder="1" applyAlignment="1">
      <alignment horizontal="left" vertical="center"/>
    </xf>
    <xf numFmtId="166" fontId="25" fillId="13" borderId="7" xfId="2" applyNumberFormat="1" applyFont="1" applyFill="1" applyBorder="1" applyAlignment="1">
      <alignment horizontal="right"/>
    </xf>
    <xf numFmtId="0" fontId="20" fillId="13" borderId="7" xfId="2" quotePrefix="1" applyFont="1" applyFill="1" applyBorder="1"/>
    <xf numFmtId="0" fontId="20" fillId="13" borderId="7" xfId="2" quotePrefix="1" applyFont="1" applyFill="1" applyBorder="1" applyAlignment="1">
      <alignment horizontal="center"/>
    </xf>
    <xf numFmtId="0" fontId="25" fillId="13" borderId="7" xfId="2" quotePrefix="1" applyFont="1" applyFill="1" applyBorder="1" applyAlignment="1">
      <alignment horizontal="center"/>
    </xf>
    <xf numFmtId="0" fontId="27" fillId="13" borderId="7" xfId="2" applyNumberFormat="1" applyFont="1" applyFill="1" applyBorder="1" applyAlignment="1" applyProtection="1">
      <alignment horizontal="left" vertical="center" wrapText="1"/>
    </xf>
    <xf numFmtId="166" fontId="25" fillId="13" borderId="7" xfId="2" applyNumberFormat="1" applyFont="1" applyFill="1" applyBorder="1"/>
    <xf numFmtId="0" fontId="23" fillId="13" borderId="7" xfId="0" quotePrefix="1" applyFont="1" applyFill="1" applyBorder="1"/>
    <xf numFmtId="0" fontId="20" fillId="13" borderId="7" xfId="0" quotePrefix="1" applyFont="1" applyFill="1" applyBorder="1" applyAlignment="1">
      <alignment horizontal="center"/>
    </xf>
    <xf numFmtId="0" fontId="20" fillId="13" borderId="7" xfId="0" quotePrefix="1" applyFont="1" applyFill="1" applyBorder="1"/>
    <xf numFmtId="0" fontId="23" fillId="13" borderId="7" xfId="2" quotePrefix="1" applyFont="1" applyFill="1" applyBorder="1"/>
    <xf numFmtId="0" fontId="23" fillId="13" borderId="7" xfId="2" quotePrefix="1" applyFont="1" applyFill="1" applyBorder="1" applyAlignment="1">
      <alignment horizontal="center"/>
    </xf>
    <xf numFmtId="0" fontId="25" fillId="13" borderId="7" xfId="2" quotePrefix="1" applyFont="1" applyFill="1" applyBorder="1" applyAlignment="1">
      <alignment wrapText="1"/>
    </xf>
    <xf numFmtId="0" fontId="20" fillId="13" borderId="7" xfId="1" applyNumberFormat="1" applyFont="1" applyFill="1" applyBorder="1" applyAlignment="1" applyProtection="1">
      <alignment horizontal="left" vertical="center" wrapText="1"/>
    </xf>
    <xf numFmtId="0" fontId="20" fillId="13" borderId="7" xfId="1" applyNumberFormat="1" applyFont="1" applyFill="1" applyBorder="1" applyAlignment="1" applyProtection="1">
      <alignment horizontal="center" vertical="center" wrapText="1"/>
    </xf>
    <xf numFmtId="0" fontId="25" fillId="13" borderId="7" xfId="1" quotePrefix="1" applyFont="1" applyFill="1" applyBorder="1" applyAlignment="1">
      <alignment horizontal="center" vertical="center"/>
    </xf>
    <xf numFmtId="0" fontId="25" fillId="13" borderId="7" xfId="1" quotePrefix="1" applyFont="1" applyFill="1" applyBorder="1" applyAlignment="1">
      <alignment horizontal="left" vertical="center"/>
    </xf>
    <xf numFmtId="166" fontId="25" fillId="13" borderId="7" xfId="1" applyNumberFormat="1" applyFont="1" applyFill="1" applyBorder="1" applyAlignment="1">
      <alignment horizontal="right"/>
    </xf>
    <xf numFmtId="0" fontId="23" fillId="0" borderId="3" xfId="0" quotePrefix="1" applyFont="1" applyBorder="1"/>
    <xf numFmtId="0" fontId="23" fillId="0" borderId="3" xfId="0" quotePrefix="1" applyFont="1" applyBorder="1" applyAlignment="1">
      <alignment horizontal="center"/>
    </xf>
    <xf numFmtId="0" fontId="26" fillId="0" borderId="3" xfId="0" quotePrefix="1" applyFont="1" applyBorder="1"/>
    <xf numFmtId="166" fontId="26" fillId="0" borderId="3" xfId="0" applyNumberFormat="1" applyFont="1" applyBorder="1"/>
    <xf numFmtId="0" fontId="23" fillId="0" borderId="3" xfId="0" applyFont="1" applyBorder="1"/>
    <xf numFmtId="0" fontId="23" fillId="0" borderId="3" xfId="0" applyFont="1" applyBorder="1" applyAlignment="1">
      <alignment horizontal="center"/>
    </xf>
    <xf numFmtId="0" fontId="26" fillId="0" borderId="3" xfId="0" applyFont="1" applyBorder="1"/>
    <xf numFmtId="166" fontId="10" fillId="0" borderId="3" xfId="0" applyNumberFormat="1" applyFont="1" applyBorder="1"/>
    <xf numFmtId="0" fontId="30" fillId="13" borderId="3" xfId="2" applyFont="1" applyFill="1" applyBorder="1"/>
    <xf numFmtId="0" fontId="30" fillId="13" borderId="3" xfId="2" applyFont="1" applyFill="1" applyBorder="1" applyAlignment="1">
      <alignment horizontal="center"/>
    </xf>
    <xf numFmtId="0" fontId="27" fillId="13" borderId="3" xfId="2" applyFont="1" applyFill="1" applyBorder="1" applyAlignment="1">
      <alignment horizontal="center"/>
    </xf>
    <xf numFmtId="0" fontId="27" fillId="13" borderId="3" xfId="2" applyNumberFormat="1" applyFont="1" applyFill="1" applyBorder="1" applyAlignment="1" applyProtection="1">
      <alignment horizontal="left" vertical="center" wrapText="1"/>
    </xf>
    <xf numFmtId="166" fontId="27" fillId="13" borderId="3" xfId="2" applyNumberFormat="1" applyFont="1" applyFill="1" applyBorder="1"/>
    <xf numFmtId="0" fontId="23" fillId="13" borderId="3" xfId="0" applyFont="1" applyFill="1" applyBorder="1"/>
    <xf numFmtId="0" fontId="23" fillId="13" borderId="3" xfId="0" applyFont="1" applyFill="1" applyBorder="1" applyAlignment="1">
      <alignment horizontal="center"/>
    </xf>
    <xf numFmtId="0" fontId="20" fillId="13" borderId="3" xfId="0" applyFont="1" applyFill="1" applyBorder="1" applyAlignment="1">
      <alignment horizontal="center"/>
    </xf>
    <xf numFmtId="0" fontId="25" fillId="13" borderId="3" xfId="0" quotePrefix="1" applyFont="1" applyFill="1" applyBorder="1"/>
    <xf numFmtId="0" fontId="25" fillId="13" borderId="3" xfId="2" applyFont="1" applyFill="1" applyBorder="1"/>
    <xf numFmtId="0" fontId="25" fillId="13" borderId="3" xfId="2" applyFont="1" applyFill="1" applyBorder="1" applyAlignment="1">
      <alignment horizontal="center"/>
    </xf>
    <xf numFmtId="0" fontId="25" fillId="13" borderId="3" xfId="2" quotePrefix="1" applyFont="1" applyFill="1" applyBorder="1" applyAlignment="1">
      <alignment wrapText="1"/>
    </xf>
    <xf numFmtId="0" fontId="6" fillId="13" borderId="10" xfId="6" applyNumberFormat="1" applyFont="1" applyFill="1" applyBorder="1" applyAlignment="1" applyProtection="1">
      <alignment horizontal="left" vertical="center" wrapText="1"/>
    </xf>
    <xf numFmtId="0" fontId="6" fillId="13" borderId="11" xfId="6" applyNumberFormat="1" applyFont="1" applyFill="1" applyBorder="1" applyAlignment="1" applyProtection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2" fillId="0" borderId="0" xfId="0" applyFont="1" applyAlignment="1">
      <alignment wrapText="1"/>
    </xf>
    <xf numFmtId="0" fontId="9" fillId="0" borderId="2" xfId="0" applyFont="1" applyBorder="1" applyAlignment="1">
      <alignment vertical="center" wrapText="1"/>
    </xf>
    <xf numFmtId="0" fontId="11" fillId="0" borderId="4" xfId="0" applyFont="1" applyBorder="1" applyAlignment="1">
      <alignment horizontal="left" vertical="center" wrapText="1"/>
    </xf>
    <xf numFmtId="0" fontId="9" fillId="3" borderId="2" xfId="0" applyFont="1" applyFill="1" applyBorder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6" fillId="13" borderId="1" xfId="0" quotePrefix="1" applyFont="1" applyFill="1" applyBorder="1" applyAlignment="1">
      <alignment horizontal="left" wrapText="1"/>
    </xf>
    <xf numFmtId="0" fontId="6" fillId="13" borderId="2" xfId="0" quotePrefix="1" applyFont="1" applyFill="1" applyBorder="1" applyAlignment="1">
      <alignment horizontal="left" wrapText="1"/>
    </xf>
    <xf numFmtId="0" fontId="6" fillId="13" borderId="2" xfId="0" quotePrefix="1" applyFont="1" applyFill="1" applyBorder="1" applyAlignment="1">
      <alignment horizontal="center" wrapText="1"/>
    </xf>
    <xf numFmtId="0" fontId="6" fillId="13" borderId="2" xfId="0" quotePrefix="1" applyFont="1" applyFill="1" applyBorder="1" applyAlignment="1">
      <alignment horizontal="left"/>
    </xf>
    <xf numFmtId="0" fontId="6" fillId="13" borderId="3" xfId="0" quotePrefix="1" applyFont="1" applyFill="1" applyBorder="1" applyAlignment="1">
      <alignment horizontal="left"/>
    </xf>
    <xf numFmtId="0" fontId="6" fillId="13" borderId="3" xfId="0" applyFont="1" applyFill="1" applyBorder="1" applyAlignment="1">
      <alignment horizontal="center" vertical="center" wrapText="1"/>
    </xf>
    <xf numFmtId="0" fontId="21" fillId="13" borderId="13" xfId="1" applyNumberFormat="1" applyFont="1" applyFill="1" applyBorder="1" applyAlignment="1" applyProtection="1">
      <alignment horizontal="center" vertical="center" wrapText="1"/>
    </xf>
    <xf numFmtId="0" fontId="21" fillId="13" borderId="14" xfId="1" applyNumberFormat="1" applyFont="1" applyFill="1" applyBorder="1" applyAlignment="1" applyProtection="1">
      <alignment horizontal="center" vertical="center" wrapText="1"/>
    </xf>
    <xf numFmtId="0" fontId="6" fillId="0" borderId="1" xfId="0" quotePrefix="1" applyFont="1" applyBorder="1" applyAlignment="1">
      <alignment horizontal="center" wrapText="1"/>
    </xf>
    <xf numFmtId="0" fontId="6" fillId="0" borderId="2" xfId="0" quotePrefix="1" applyFont="1" applyBorder="1" applyAlignment="1">
      <alignment horizontal="center"/>
    </xf>
    <xf numFmtId="0" fontId="6" fillId="0" borderId="3" xfId="0" quotePrefix="1" applyFont="1" applyBorder="1" applyAlignment="1">
      <alignment horizontal="center"/>
    </xf>
    <xf numFmtId="0" fontId="31" fillId="15" borderId="13" xfId="4" applyNumberFormat="1" applyFont="1" applyFill="1" applyBorder="1" applyAlignment="1" applyProtection="1">
      <alignment horizontal="center" vertical="center" wrapText="1"/>
    </xf>
    <xf numFmtId="0" fontId="31" fillId="15" borderId="14" xfId="4" applyNumberFormat="1" applyFont="1" applyFill="1" applyBorder="1" applyAlignment="1" applyProtection="1">
      <alignment horizontal="center" vertical="center" wrapText="1"/>
    </xf>
    <xf numFmtId="0" fontId="6" fillId="12" borderId="3" xfId="0" quotePrefix="1" applyFont="1" applyFill="1" applyBorder="1" applyAlignment="1">
      <alignment horizontal="left"/>
    </xf>
    <xf numFmtId="0" fontId="24" fillId="12" borderId="7" xfId="4" applyNumberFormat="1" applyFont="1" applyFill="1" applyAlignment="1" applyProtection="1">
      <alignment horizontal="center" vertical="center" wrapText="1"/>
    </xf>
    <xf numFmtId="0" fontId="6" fillId="12" borderId="3" xfId="0" applyFont="1" applyFill="1" applyBorder="1" applyAlignment="1">
      <alignment horizontal="center" vertical="center" wrapText="1"/>
    </xf>
    <xf numFmtId="0" fontId="6" fillId="12" borderId="0" xfId="0" quotePrefix="1" applyFont="1" applyFill="1" applyAlignment="1">
      <alignment horizontal="center"/>
    </xf>
    <xf numFmtId="0" fontId="6" fillId="0" borderId="4" xfId="0" quotePrefix="1" applyFont="1" applyBorder="1" applyAlignment="1">
      <alignment horizontal="center"/>
    </xf>
    <xf numFmtId="166" fontId="6" fillId="2" borderId="3" xfId="0" applyNumberFormat="1" applyFont="1" applyFill="1" applyBorder="1" applyAlignment="1">
      <alignment horizontal="right"/>
    </xf>
    <xf numFmtId="0" fontId="24" fillId="2" borderId="7" xfId="4" applyNumberFormat="1" applyFont="1" applyFill="1" applyAlignment="1" applyProtection="1">
      <alignment horizontal="center" vertical="center" wrapText="1"/>
    </xf>
    <xf numFmtId="0" fontId="24" fillId="12" borderId="15" xfId="4" applyNumberFormat="1" applyFont="1" applyFill="1" applyBorder="1" applyAlignment="1" applyProtection="1">
      <alignment horizontal="center" vertical="center" wrapText="1"/>
    </xf>
    <xf numFmtId="0" fontId="6" fillId="12" borderId="16" xfId="0" applyFont="1" applyFill="1" applyBorder="1" applyAlignment="1">
      <alignment horizontal="center" vertical="center" wrapText="1"/>
    </xf>
    <xf numFmtId="0" fontId="6" fillId="2" borderId="7" xfId="0" quotePrefix="1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 vertical="center" wrapText="1"/>
    </xf>
    <xf numFmtId="171" fontId="27" fillId="13" borderId="3" xfId="2" applyNumberFormat="1" applyFont="1" applyFill="1" applyBorder="1" applyAlignment="1" applyProtection="1">
      <alignment horizontal="right" vertical="center" wrapText="1"/>
    </xf>
    <xf numFmtId="171" fontId="6" fillId="3" borderId="2" xfId="0" applyNumberFormat="1" applyFont="1" applyFill="1" applyBorder="1" applyAlignment="1">
      <alignment horizontal="right" vertical="center" wrapText="1"/>
    </xf>
    <xf numFmtId="171" fontId="17" fillId="0" borderId="0" xfId="0" applyNumberFormat="1" applyFont="1" applyAlignment="1">
      <alignment horizontal="right"/>
    </xf>
    <xf numFmtId="166" fontId="6" fillId="3" borderId="17" xfId="0" applyNumberFormat="1" applyFont="1" applyFill="1" applyBorder="1" applyAlignment="1">
      <alignment horizontal="right"/>
    </xf>
    <xf numFmtId="172" fontId="6" fillId="4" borderId="3" xfId="0" quotePrefix="1" applyNumberFormat="1" applyFont="1" applyFill="1" applyBorder="1" applyAlignment="1">
      <alignment horizontal="right"/>
    </xf>
    <xf numFmtId="172" fontId="26" fillId="0" borderId="7" xfId="0" applyNumberFormat="1" applyFont="1" applyBorder="1"/>
    <xf numFmtId="172" fontId="26" fillId="13" borderId="7" xfId="0" applyNumberFormat="1" applyFont="1" applyFill="1" applyBorder="1"/>
    <xf numFmtId="172" fontId="26" fillId="0" borderId="3" xfId="0" applyNumberFormat="1" applyFont="1" applyBorder="1"/>
    <xf numFmtId="172" fontId="26" fillId="13" borderId="3" xfId="0" applyNumberFormat="1" applyFont="1" applyFill="1" applyBorder="1"/>
    <xf numFmtId="172" fontId="26" fillId="12" borderId="3" xfId="0" applyNumberFormat="1" applyFont="1" applyFill="1" applyBorder="1"/>
    <xf numFmtId="0" fontId="11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/>
    </xf>
    <xf numFmtId="0" fontId="10" fillId="2" borderId="4" xfId="0" applyFont="1" applyFill="1" applyBorder="1" applyAlignment="1">
      <alignment horizontal="left" vertical="center" wrapText="1"/>
    </xf>
    <xf numFmtId="0" fontId="0" fillId="0" borderId="3" xfId="0" applyBorder="1"/>
    <xf numFmtId="0" fontId="20" fillId="16" borderId="3" xfId="0" applyFont="1" applyFill="1" applyBorder="1" applyAlignment="1">
      <alignment horizontal="center" wrapText="1"/>
    </xf>
    <xf numFmtId="0" fontId="20" fillId="16" borderId="3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 vertical="center" wrapText="1"/>
    </xf>
    <xf numFmtId="0" fontId="20" fillId="2" borderId="3" xfId="0" applyFont="1" applyFill="1" applyBorder="1" applyAlignment="1">
      <alignment horizontal="center" wrapText="1"/>
    </xf>
    <xf numFmtId="0" fontId="20" fillId="2" borderId="3" xfId="0" applyFont="1" applyFill="1" applyBorder="1" applyAlignment="1">
      <alignment horizontal="center"/>
    </xf>
    <xf numFmtId="171" fontId="20" fillId="12" borderId="4" xfId="1" applyNumberFormat="1" applyFont="1" applyFill="1" applyBorder="1" applyAlignment="1">
      <alignment horizontal="right"/>
    </xf>
    <xf numFmtId="171" fontId="20" fillId="12" borderId="3" xfId="1" applyNumberFormat="1" applyFont="1" applyFill="1" applyBorder="1" applyAlignment="1">
      <alignment horizontal="right"/>
    </xf>
    <xf numFmtId="171" fontId="11" fillId="2" borderId="4" xfId="0" applyNumberFormat="1" applyFont="1" applyFill="1" applyBorder="1" applyAlignment="1">
      <alignment horizontal="left" vertical="center" wrapText="1"/>
    </xf>
    <xf numFmtId="171" fontId="3" fillId="2" borderId="4" xfId="0" applyNumberFormat="1" applyFont="1" applyFill="1" applyBorder="1" applyAlignment="1">
      <alignment horizontal="right"/>
    </xf>
    <xf numFmtId="171" fontId="3" fillId="2" borderId="3" xfId="0" applyNumberFormat="1" applyFont="1" applyFill="1" applyBorder="1" applyAlignment="1">
      <alignment horizontal="right"/>
    </xf>
    <xf numFmtId="171" fontId="0" fillId="0" borderId="3" xfId="0" applyNumberFormat="1" applyBorder="1"/>
    <xf numFmtId="171" fontId="20" fillId="12" borderId="3" xfId="0" applyNumberFormat="1" applyFont="1" applyFill="1" applyBorder="1"/>
    <xf numFmtId="171" fontId="20" fillId="12" borderId="4" xfId="1" applyNumberFormat="1" applyFont="1" applyFill="1" applyBorder="1" applyAlignment="1" applyProtection="1">
      <alignment horizontal="right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172" fontId="26" fillId="12" borderId="7" xfId="0" applyNumberFormat="1" applyFont="1" applyFill="1" applyBorder="1"/>
    <xf numFmtId="1" fontId="23" fillId="12" borderId="3" xfId="0" applyNumberFormat="1" applyFont="1" applyFill="1" applyBorder="1"/>
    <xf numFmtId="1" fontId="23" fillId="0" borderId="3" xfId="0" applyNumberFormat="1" applyFont="1" applyBorder="1"/>
    <xf numFmtId="166" fontId="3" fillId="2" borderId="1" xfId="0" applyNumberFormat="1" applyFont="1" applyFill="1" applyBorder="1" applyAlignment="1">
      <alignment horizontal="right"/>
    </xf>
    <xf numFmtId="166" fontId="20" fillId="11" borderId="2" xfId="8" applyNumberFormat="1" applyFont="1" applyBorder="1" applyAlignment="1">
      <alignment horizontal="right"/>
    </xf>
    <xf numFmtId="166" fontId="3" fillId="2" borderId="2" xfId="0" applyNumberFormat="1" applyFont="1" applyFill="1" applyBorder="1" applyAlignment="1">
      <alignment horizontal="right"/>
    </xf>
    <xf numFmtId="166" fontId="3" fillId="13" borderId="18" xfId="6" applyNumberFormat="1" applyFont="1" applyFill="1" applyBorder="1" applyAlignment="1">
      <alignment horizontal="right"/>
    </xf>
    <xf numFmtId="166" fontId="20" fillId="11" borderId="1" xfId="8" applyNumberFormat="1" applyFont="1" applyBorder="1" applyAlignment="1">
      <alignment horizontal="right"/>
    </xf>
    <xf numFmtId="166" fontId="9" fillId="2" borderId="1" xfId="0" applyNumberFormat="1" applyFont="1" applyFill="1" applyBorder="1" applyAlignment="1">
      <alignment horizontal="right"/>
    </xf>
    <xf numFmtId="166" fontId="17" fillId="13" borderId="12" xfId="1" applyNumberFormat="1" applyFont="1" applyFill="1" applyBorder="1"/>
    <xf numFmtId="0" fontId="0" fillId="13" borderId="3" xfId="0" applyFill="1" applyBorder="1"/>
    <xf numFmtId="0" fontId="0" fillId="15" borderId="3" xfId="0" applyFill="1" applyBorder="1"/>
    <xf numFmtId="0" fontId="6" fillId="4" borderId="19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20" fillId="4" borderId="17" xfId="0" applyFont="1" applyFill="1" applyBorder="1" applyAlignment="1">
      <alignment vertical="center" wrapText="1"/>
    </xf>
    <xf numFmtId="0" fontId="20" fillId="4" borderId="17" xfId="0" applyFont="1" applyFill="1" applyBorder="1" applyAlignment="1">
      <alignment horizontal="center" vertical="center"/>
    </xf>
    <xf numFmtId="170" fontId="20" fillId="4" borderId="17" xfId="0" applyNumberFormat="1" applyFont="1" applyFill="1" applyBorder="1" applyAlignment="1">
      <alignment horizontal="center" vertical="center"/>
    </xf>
    <xf numFmtId="0" fontId="6" fillId="13" borderId="20" xfId="6" applyNumberFormat="1" applyFont="1" applyFill="1" applyBorder="1" applyAlignment="1" applyProtection="1">
      <alignment horizontal="left" vertical="center" wrapText="1"/>
    </xf>
    <xf numFmtId="166" fontId="3" fillId="13" borderId="21" xfId="6" applyNumberFormat="1" applyFont="1" applyFill="1" applyBorder="1" applyAlignment="1">
      <alignment horizontal="right"/>
    </xf>
    <xf numFmtId="166" fontId="3" fillId="13" borderId="22" xfId="6" applyNumberFormat="1" applyFont="1" applyFill="1" applyBorder="1" applyAlignment="1">
      <alignment horizontal="right"/>
    </xf>
    <xf numFmtId="0" fontId="0" fillId="13" borderId="23" xfId="0" applyFill="1" applyBorder="1"/>
    <xf numFmtId="0" fontId="35" fillId="0" borderId="3" xfId="0" applyFont="1" applyBorder="1" applyAlignment="1">
      <alignment horizontal="center" vertical="center" wrapText="1"/>
    </xf>
    <xf numFmtId="0" fontId="35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1" fillId="1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10" fillId="2" borderId="4" xfId="0" quotePrefix="1" applyFont="1" applyFill="1" applyBorder="1" applyAlignment="1">
      <alignment horizontal="left" vertical="center" wrapText="1"/>
    </xf>
    <xf numFmtId="0" fontId="11" fillId="12" borderId="4" xfId="0" applyFont="1" applyFill="1" applyBorder="1" applyAlignment="1">
      <alignment vertical="center" wrapText="1"/>
    </xf>
    <xf numFmtId="0" fontId="9" fillId="2" borderId="4" xfId="0" applyFont="1" applyFill="1" applyBorder="1" applyAlignment="1">
      <alignment vertical="center" wrapText="1"/>
    </xf>
    <xf numFmtId="0" fontId="10" fillId="2" borderId="4" xfId="0" quotePrefix="1" applyFont="1" applyFill="1" applyBorder="1" applyAlignment="1">
      <alignment horizontal="left" vertical="center"/>
    </xf>
    <xf numFmtId="0" fontId="20" fillId="4" borderId="3" xfId="0" applyFont="1" applyFill="1" applyBorder="1" applyAlignment="1">
      <alignment horizontal="center" wrapText="1"/>
    </xf>
    <xf numFmtId="0" fontId="20" fillId="4" borderId="3" xfId="0" applyFont="1" applyFill="1" applyBorder="1" applyAlignment="1">
      <alignment horizontal="center"/>
    </xf>
    <xf numFmtId="0" fontId="0" fillId="12" borderId="3" xfId="0" applyFill="1" applyBorder="1"/>
    <xf numFmtId="171" fontId="20" fillId="11" borderId="4" xfId="8" applyNumberFormat="1" applyFont="1" applyBorder="1" applyAlignment="1" applyProtection="1">
      <alignment horizontal="right" vertical="center" wrapText="1"/>
    </xf>
    <xf numFmtId="171" fontId="17" fillId="15" borderId="3" xfId="0" applyNumberFormat="1" applyFont="1" applyFill="1" applyBorder="1"/>
    <xf numFmtId="1" fontId="0" fillId="15" borderId="3" xfId="0" applyNumberFormat="1" applyFill="1" applyBorder="1"/>
    <xf numFmtId="1" fontId="0" fillId="0" borderId="3" xfId="0" applyNumberFormat="1" applyBorder="1"/>
    <xf numFmtId="171" fontId="0" fillId="0" borderId="3" xfId="0" applyNumberFormat="1" applyBorder="1" applyAlignment="1">
      <alignment horizontal="center" vertical="center"/>
    </xf>
    <xf numFmtId="171" fontId="0" fillId="13" borderId="23" xfId="0" applyNumberFormat="1" applyFill="1" applyBorder="1"/>
    <xf numFmtId="171" fontId="0" fillId="13" borderId="3" xfId="0" applyNumberFormat="1" applyFill="1" applyBorder="1"/>
    <xf numFmtId="1" fontId="23" fillId="15" borderId="3" xfId="0" applyNumberFormat="1" applyFont="1" applyFill="1" applyBorder="1"/>
    <xf numFmtId="171" fontId="17" fillId="13" borderId="3" xfId="0" applyNumberFormat="1" applyFont="1" applyFill="1" applyBorder="1"/>
    <xf numFmtId="171" fontId="17" fillId="13" borderId="7" xfId="1" applyNumberFormat="1" applyFont="1" applyFill="1" applyBorder="1"/>
    <xf numFmtId="1" fontId="0" fillId="13" borderId="3" xfId="0" applyNumberFormat="1" applyFill="1" applyBorder="1"/>
    <xf numFmtId="0" fontId="0" fillId="13" borderId="25" xfId="0" applyFill="1" applyBorder="1"/>
    <xf numFmtId="0" fontId="0" fillId="13" borderId="26" xfId="0" applyFill="1" applyBorder="1"/>
    <xf numFmtId="1" fontId="0" fillId="2" borderId="0" xfId="0" applyNumberFormat="1" applyFill="1"/>
    <xf numFmtId="1" fontId="0" fillId="2" borderId="17" xfId="0" applyNumberFormat="1" applyFill="1" applyBorder="1"/>
    <xf numFmtId="1" fontId="0" fillId="2" borderId="3" xfId="0" applyNumberFormat="1" applyFill="1" applyBorder="1"/>
    <xf numFmtId="166" fontId="6" fillId="2" borderId="3" xfId="0" quotePrefix="1" applyNumberFormat="1" applyFont="1" applyFill="1" applyBorder="1" applyAlignment="1">
      <alignment horizontal="right"/>
    </xf>
    <xf numFmtId="0" fontId="32" fillId="13" borderId="25" xfId="1" applyNumberFormat="1" applyFont="1" applyFill="1" applyBorder="1" applyAlignment="1" applyProtection="1">
      <alignment horizontal="center" vertical="center" wrapText="1"/>
    </xf>
    <xf numFmtId="0" fontId="32" fillId="13" borderId="26" xfId="1" applyNumberFormat="1" applyFont="1" applyFill="1" applyBorder="1" applyAlignment="1" applyProtection="1">
      <alignment horizontal="center" vertical="center" wrapText="1"/>
    </xf>
    <xf numFmtId="166" fontId="36" fillId="0" borderId="7" xfId="0" applyNumberFormat="1" applyFont="1" applyBorder="1"/>
    <xf numFmtId="0" fontId="37" fillId="0" borderId="3" xfId="0" quotePrefix="1" applyFont="1" applyBorder="1" applyAlignment="1">
      <alignment horizontal="center"/>
    </xf>
    <xf numFmtId="0" fontId="37" fillId="0" borderId="3" xfId="0" quotePrefix="1" applyFont="1" applyBorder="1"/>
    <xf numFmtId="0" fontId="38" fillId="0" borderId="3" xfId="0" quotePrefix="1" applyFont="1" applyBorder="1"/>
    <xf numFmtId="166" fontId="38" fillId="0" borderId="3" xfId="0" applyNumberFormat="1" applyFont="1" applyBorder="1"/>
    <xf numFmtId="0" fontId="25" fillId="0" borderId="3" xfId="0" applyFont="1" applyBorder="1"/>
    <xf numFmtId="0" fontId="37" fillId="0" borderId="3" xfId="0" applyFont="1" applyBorder="1" applyAlignment="1">
      <alignment horizontal="center"/>
    </xf>
    <xf numFmtId="0" fontId="37" fillId="0" borderId="3" xfId="0" applyFont="1" applyBorder="1"/>
    <xf numFmtId="0" fontId="38" fillId="0" borderId="3" xfId="0" applyFont="1" applyBorder="1"/>
    <xf numFmtId="3" fontId="40" fillId="0" borderId="0" xfId="0" applyNumberFormat="1" applyFont="1"/>
    <xf numFmtId="0" fontId="40" fillId="0" borderId="0" xfId="0" applyFont="1" applyAlignment="1">
      <alignment horizontal="center"/>
    </xf>
    <xf numFmtId="0" fontId="42" fillId="0" borderId="3" xfId="0" applyFont="1" applyBorder="1" applyAlignment="1">
      <alignment horizontal="center" vertical="center" wrapText="1"/>
    </xf>
    <xf numFmtId="3" fontId="42" fillId="0" borderId="3" xfId="0" quotePrefix="1" applyNumberFormat="1" applyFont="1" applyBorder="1" applyAlignment="1">
      <alignment horizontal="center" vertical="center" wrapText="1"/>
    </xf>
    <xf numFmtId="49" fontId="41" fillId="0" borderId="29" xfId="0" applyNumberFormat="1" applyFont="1" applyBorder="1" applyAlignment="1">
      <alignment horizontal="center" vertical="center"/>
    </xf>
    <xf numFmtId="49" fontId="41" fillId="0" borderId="30" xfId="0" applyNumberFormat="1" applyFont="1" applyBorder="1" applyAlignment="1">
      <alignment vertical="center"/>
    </xf>
    <xf numFmtId="0" fontId="40" fillId="0" borderId="30" xfId="0" applyFont="1" applyBorder="1" applyAlignment="1">
      <alignment horizontal="center" vertical="center"/>
    </xf>
    <xf numFmtId="3" fontId="43" fillId="0" borderId="31" xfId="0" applyNumberFormat="1" applyFont="1" applyBorder="1" applyAlignment="1">
      <alignment horizontal="right" vertical="center"/>
    </xf>
    <xf numFmtId="3" fontId="43" fillId="0" borderId="32" xfId="0" applyNumberFormat="1" applyFont="1" applyBorder="1" applyAlignment="1">
      <alignment horizontal="right" vertical="center"/>
    </xf>
    <xf numFmtId="49" fontId="40" fillId="0" borderId="33" xfId="0" applyNumberFormat="1" applyFont="1" applyBorder="1" applyAlignment="1">
      <alignment vertical="center"/>
    </xf>
    <xf numFmtId="49" fontId="40" fillId="0" borderId="34" xfId="0" applyNumberFormat="1" applyFont="1" applyBorder="1" applyAlignment="1">
      <alignment vertical="center"/>
    </xf>
    <xf numFmtId="4" fontId="44" fillId="0" borderId="35" xfId="0" applyNumberFormat="1" applyFont="1" applyBorder="1" applyAlignment="1">
      <alignment horizontal="center" vertical="center"/>
    </xf>
    <xf numFmtId="49" fontId="40" fillId="0" borderId="36" xfId="0" applyNumberFormat="1" applyFont="1" applyBorder="1" applyAlignment="1">
      <alignment vertical="center"/>
    </xf>
    <xf numFmtId="49" fontId="40" fillId="0" borderId="37" xfId="0" applyNumberFormat="1" applyFont="1" applyBorder="1" applyAlignment="1">
      <alignment vertical="center"/>
    </xf>
    <xf numFmtId="4" fontId="44" fillId="0" borderId="37" xfId="0" applyNumberFormat="1" applyFont="1" applyBorder="1" applyAlignment="1">
      <alignment horizontal="center" vertical="center"/>
    </xf>
    <xf numFmtId="4" fontId="44" fillId="10" borderId="8" xfId="6" applyNumberFormat="1" applyFont="1" applyAlignment="1">
      <alignment horizontal="center" vertical="center"/>
    </xf>
    <xf numFmtId="3" fontId="43" fillId="10" borderId="8" xfId="6" applyNumberFormat="1" applyFont="1" applyAlignment="1">
      <alignment horizontal="right" vertical="center"/>
    </xf>
    <xf numFmtId="0" fontId="45" fillId="0" borderId="30" xfId="0" applyFont="1" applyBorder="1" applyAlignment="1">
      <alignment horizontal="center"/>
    </xf>
    <xf numFmtId="4" fontId="44" fillId="0" borderId="34" xfId="0" applyNumberFormat="1" applyFont="1" applyBorder="1" applyAlignment="1">
      <alignment horizontal="center" vertical="center"/>
    </xf>
    <xf numFmtId="0" fontId="45" fillId="0" borderId="30" xfId="0" applyFont="1" applyBorder="1" applyAlignment="1">
      <alignment horizontal="center" vertical="center"/>
    </xf>
    <xf numFmtId="49" fontId="40" fillId="0" borderId="40" xfId="0" applyNumberFormat="1" applyFont="1" applyBorder="1" applyAlignment="1">
      <alignment vertical="center"/>
    </xf>
    <xf numFmtId="49" fontId="40" fillId="0" borderId="35" xfId="0" applyNumberFormat="1" applyFont="1" applyBorder="1" applyAlignment="1">
      <alignment vertical="center"/>
    </xf>
    <xf numFmtId="49" fontId="40" fillId="0" borderId="41" xfId="0" applyNumberFormat="1" applyFont="1" applyBorder="1" applyAlignment="1">
      <alignment vertical="center"/>
    </xf>
    <xf numFmtId="49" fontId="40" fillId="0" borderId="42" xfId="0" applyNumberFormat="1" applyFont="1" applyBorder="1" applyAlignment="1">
      <alignment vertical="center"/>
    </xf>
    <xf numFmtId="4" fontId="44" fillId="0" borderId="42" xfId="0" applyNumberFormat="1" applyFont="1" applyBorder="1" applyAlignment="1">
      <alignment horizontal="center" vertical="center"/>
    </xf>
    <xf numFmtId="4" fontId="44" fillId="10" borderId="45" xfId="6" applyNumberFormat="1" applyFont="1" applyBorder="1" applyAlignment="1">
      <alignment horizontal="center" vertical="center"/>
    </xf>
    <xf numFmtId="3" fontId="43" fillId="10" borderId="46" xfId="6" applyNumberFormat="1" applyFont="1" applyBorder="1" applyAlignment="1">
      <alignment horizontal="right" vertical="center"/>
    </xf>
    <xf numFmtId="3" fontId="40" fillId="0" borderId="47" xfId="0" applyNumberFormat="1" applyFont="1" applyBorder="1"/>
    <xf numFmtId="3" fontId="40" fillId="0" borderId="48" xfId="0" applyNumberFormat="1" applyFont="1" applyBorder="1"/>
    <xf numFmtId="0" fontId="45" fillId="0" borderId="48" xfId="0" applyFont="1" applyBorder="1" applyAlignment="1">
      <alignment horizontal="center"/>
    </xf>
    <xf numFmtId="3" fontId="43" fillId="0" borderId="49" xfId="0" applyNumberFormat="1" applyFont="1" applyBorder="1" applyAlignment="1">
      <alignment horizontal="right" vertical="center"/>
    </xf>
    <xf numFmtId="3" fontId="43" fillId="0" borderId="50" xfId="0" applyNumberFormat="1" applyFont="1" applyBorder="1" applyAlignment="1">
      <alignment horizontal="right" vertical="center"/>
    </xf>
    <xf numFmtId="4" fontId="44" fillId="0" borderId="3" xfId="0" applyNumberFormat="1" applyFont="1" applyBorder="1" applyAlignment="1">
      <alignment horizontal="center"/>
    </xf>
    <xf numFmtId="3" fontId="43" fillId="0" borderId="3" xfId="0" applyNumberFormat="1" applyFont="1" applyBorder="1" applyAlignment="1">
      <alignment horizontal="right" vertical="center"/>
    </xf>
    <xf numFmtId="166" fontId="47" fillId="13" borderId="7" xfId="0" quotePrefix="1" applyNumberFormat="1" applyFont="1" applyFill="1" applyBorder="1"/>
    <xf numFmtId="166" fontId="48" fillId="13" borderId="3" xfId="0" applyNumberFormat="1" applyFont="1" applyFill="1" applyBorder="1"/>
    <xf numFmtId="4" fontId="0" fillId="0" borderId="0" xfId="0" applyNumberFormat="1"/>
    <xf numFmtId="0" fontId="6" fillId="17" borderId="0" xfId="0" applyFont="1" applyFill="1" applyAlignment="1">
      <alignment horizontal="center" vertical="center" wrapText="1"/>
    </xf>
    <xf numFmtId="0" fontId="25" fillId="2" borderId="3" xfId="2" applyFont="1" applyFill="1" applyBorder="1"/>
    <xf numFmtId="0" fontId="25" fillId="2" borderId="3" xfId="2" applyFont="1" applyFill="1" applyBorder="1" applyAlignment="1">
      <alignment horizontal="center"/>
    </xf>
    <xf numFmtId="166" fontId="27" fillId="2" borderId="3" xfId="2" applyNumberFormat="1" applyFont="1" applyFill="1" applyBorder="1"/>
    <xf numFmtId="172" fontId="26" fillId="2" borderId="3" xfId="0" applyNumberFormat="1" applyFont="1" applyFill="1" applyBorder="1"/>
    <xf numFmtId="0" fontId="51" fillId="2" borderId="3" xfId="2" applyFont="1" applyFill="1" applyBorder="1" applyAlignment="1">
      <alignment horizontal="center"/>
    </xf>
    <xf numFmtId="166" fontId="52" fillId="2" borderId="3" xfId="2" applyNumberFormat="1" applyFont="1" applyFill="1" applyBorder="1"/>
    <xf numFmtId="0" fontId="20" fillId="2" borderId="4" xfId="8" applyNumberFormat="1" applyFont="1" applyFill="1" applyBorder="1" applyAlignment="1" applyProtection="1">
      <alignment horizontal="center" vertical="center" wrapText="1"/>
    </xf>
    <xf numFmtId="166" fontId="20" fillId="2" borderId="4" xfId="8" applyNumberFormat="1" applyFont="1" applyFill="1" applyBorder="1" applyAlignment="1">
      <alignment horizontal="right"/>
    </xf>
    <xf numFmtId="166" fontId="20" fillId="2" borderId="3" xfId="8" applyNumberFormat="1" applyFont="1" applyFill="1" applyBorder="1" applyAlignment="1">
      <alignment horizontal="right"/>
    </xf>
    <xf numFmtId="0" fontId="0" fillId="2" borderId="3" xfId="0" applyFill="1" applyBorder="1"/>
    <xf numFmtId="0" fontId="20" fillId="2" borderId="1" xfId="8" applyNumberFormat="1" applyFont="1" applyFill="1" applyBorder="1" applyAlignment="1" applyProtection="1">
      <alignment horizontal="center" vertical="center" wrapText="1"/>
    </xf>
    <xf numFmtId="0" fontId="53" fillId="2" borderId="2" xfId="8" applyNumberFormat="1" applyFont="1" applyFill="1" applyBorder="1" applyAlignment="1" applyProtection="1">
      <alignment horizontal="center" vertical="center" wrapText="1"/>
    </xf>
    <xf numFmtId="171" fontId="54" fillId="0" borderId="3" xfId="0" applyNumberFormat="1" applyFont="1" applyBorder="1"/>
    <xf numFmtId="0" fontId="24" fillId="12" borderId="54" xfId="4" applyNumberFormat="1" applyFont="1" applyFill="1" applyBorder="1" applyAlignment="1" applyProtection="1">
      <alignment horizontal="center" vertical="center" wrapText="1"/>
    </xf>
    <xf numFmtId="0" fontId="24" fillId="12" borderId="53" xfId="4" applyNumberFormat="1" applyFont="1" applyFill="1" applyBorder="1" applyAlignment="1" applyProtection="1">
      <alignment horizontal="center" vertical="center" wrapText="1"/>
    </xf>
    <xf numFmtId="0" fontId="0" fillId="0" borderId="0" xfId="0"/>
    <xf numFmtId="0" fontId="14" fillId="2" borderId="1" xfId="0" applyFont="1" applyFill="1" applyBorder="1" applyAlignment="1">
      <alignment horizontal="center" wrapText="1"/>
    </xf>
    <xf numFmtId="0" fontId="14" fillId="2" borderId="2" xfId="0" applyFont="1" applyFill="1" applyBorder="1" applyAlignment="1">
      <alignment horizontal="center" wrapText="1"/>
    </xf>
    <xf numFmtId="0" fontId="14" fillId="2" borderId="4" xfId="0" applyFont="1" applyFill="1" applyBorder="1" applyAlignment="1">
      <alignment horizontal="center" wrapText="1"/>
    </xf>
    <xf numFmtId="0" fontId="5" fillId="0" borderId="0" xfId="0" applyFont="1" applyAlignment="1">
      <alignment horizontal="center" vertical="center" wrapText="1"/>
    </xf>
    <xf numFmtId="0" fontId="50" fillId="0" borderId="0" xfId="0" applyFont="1" applyAlignment="1">
      <alignment horizontal="center" vertical="center" wrapText="1"/>
    </xf>
    <xf numFmtId="0" fontId="11" fillId="3" borderId="1" xfId="0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vertical="center" wrapText="1"/>
    </xf>
    <xf numFmtId="0" fontId="9" fillId="3" borderId="4" xfId="0" applyFont="1" applyFill="1" applyBorder="1" applyAlignment="1">
      <alignment vertical="center"/>
    </xf>
    <xf numFmtId="0" fontId="11" fillId="0" borderId="1" xfId="0" applyFont="1" applyBorder="1" applyAlignment="1">
      <alignment horizontal="left" vertical="center" wrapText="1"/>
    </xf>
    <xf numFmtId="0" fontId="9" fillId="0" borderId="2" xfId="0" applyFont="1" applyBorder="1" applyAlignment="1">
      <alignment vertical="center" wrapText="1"/>
    </xf>
    <xf numFmtId="0" fontId="9" fillId="0" borderId="4" xfId="0" applyFont="1" applyBorder="1" applyAlignment="1">
      <alignment vertical="center"/>
    </xf>
    <xf numFmtId="0" fontId="11" fillId="0" borderId="1" xfId="0" quotePrefix="1" applyFont="1" applyBorder="1" applyAlignment="1">
      <alignment horizontal="left" vertical="center"/>
    </xf>
    <xf numFmtId="0" fontId="9" fillId="0" borderId="2" xfId="0" applyFont="1" applyBorder="1" applyAlignment="1">
      <alignment vertical="center"/>
    </xf>
    <xf numFmtId="0" fontId="21" fillId="13" borderId="12" xfId="1" applyNumberFormat="1" applyFont="1" applyFill="1" applyBorder="1" applyAlignment="1" applyProtection="1">
      <alignment horizontal="center" vertical="center" wrapText="1"/>
    </xf>
    <xf numFmtId="0" fontId="21" fillId="13" borderId="13" xfId="1" applyNumberFormat="1" applyFont="1" applyFill="1" applyBorder="1" applyAlignment="1" applyProtection="1">
      <alignment horizontal="center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3" borderId="1" xfId="0" quotePrefix="1" applyFont="1" applyFill="1" applyBorder="1" applyAlignment="1">
      <alignment horizontal="left" vertical="center" wrapText="1"/>
    </xf>
    <xf numFmtId="0" fontId="11" fillId="0" borderId="1" xfId="0" quotePrefix="1" applyFont="1" applyBorder="1" applyAlignment="1">
      <alignment horizontal="left" vertical="center" wrapText="1"/>
    </xf>
    <xf numFmtId="0" fontId="9" fillId="0" borderId="4" xfId="0" applyFont="1" applyBorder="1" applyAlignment="1">
      <alignment vertical="center" wrapText="1"/>
    </xf>
    <xf numFmtId="0" fontId="12" fillId="0" borderId="0" xfId="0" applyFont="1" applyAlignment="1">
      <alignment wrapText="1"/>
    </xf>
    <xf numFmtId="0" fontId="9" fillId="3" borderId="4" xfId="0" applyFont="1" applyFill="1" applyBorder="1" applyAlignment="1">
      <alignment vertical="center" wrapText="1"/>
    </xf>
    <xf numFmtId="0" fontId="31" fillId="15" borderId="12" xfId="4" applyNumberFormat="1" applyFont="1" applyFill="1" applyBorder="1" applyAlignment="1" applyProtection="1">
      <alignment horizontal="center" vertical="center" wrapText="1"/>
    </xf>
    <xf numFmtId="0" fontId="31" fillId="15" borderId="13" xfId="4" applyNumberFormat="1" applyFont="1" applyFill="1" applyBorder="1" applyAlignment="1" applyProtection="1">
      <alignment horizontal="center" vertical="center" wrapText="1"/>
    </xf>
    <xf numFmtId="0" fontId="0" fillId="0" borderId="0" xfId="0"/>
    <xf numFmtId="0" fontId="17" fillId="0" borderId="0" xfId="0" applyFont="1"/>
    <xf numFmtId="0" fontId="0" fillId="0" borderId="0" xfId="0" applyFont="1"/>
    <xf numFmtId="0" fontId="16" fillId="0" borderId="0" xfId="0" applyFont="1"/>
    <xf numFmtId="0" fontId="6" fillId="4" borderId="1" xfId="0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left" vertical="center" wrapText="1"/>
    </xf>
    <xf numFmtId="0" fontId="5" fillId="0" borderId="52" xfId="0" applyFont="1" applyBorder="1" applyAlignment="1">
      <alignment horizontal="center" vertical="center" wrapText="1"/>
    </xf>
    <xf numFmtId="0" fontId="32" fillId="13" borderId="24" xfId="1" applyNumberFormat="1" applyFont="1" applyFill="1" applyBorder="1" applyAlignment="1" applyProtection="1">
      <alignment horizontal="center" vertical="center" wrapText="1"/>
    </xf>
    <xf numFmtId="0" fontId="32" fillId="13" borderId="25" xfId="1" applyNumberFormat="1" applyFont="1" applyFill="1" applyBorder="1" applyAlignment="1" applyProtection="1">
      <alignment horizontal="center" vertical="center" wrapText="1"/>
    </xf>
    <xf numFmtId="0" fontId="5" fillId="0" borderId="51" xfId="0" applyFont="1" applyBorder="1" applyAlignment="1">
      <alignment horizontal="center" vertical="center" wrapText="1"/>
    </xf>
    <xf numFmtId="0" fontId="28" fillId="12" borderId="6" xfId="5" applyNumberFormat="1" applyFont="1" applyFill="1" applyAlignment="1" applyProtection="1">
      <alignment horizontal="center" vertical="center" wrapText="1"/>
    </xf>
    <xf numFmtId="0" fontId="17" fillId="13" borderId="7" xfId="1" applyFont="1" applyFill="1" applyBorder="1" applyAlignment="1">
      <alignment horizontal="center"/>
    </xf>
    <xf numFmtId="0" fontId="20" fillId="11" borderId="1" xfId="8" applyNumberFormat="1" applyFont="1" applyBorder="1" applyAlignment="1" applyProtection="1">
      <alignment horizontal="center" vertical="center" wrapText="1"/>
    </xf>
    <xf numFmtId="0" fontId="20" fillId="11" borderId="2" xfId="8" applyNumberFormat="1" applyFont="1" applyBorder="1" applyAlignment="1" applyProtection="1">
      <alignment horizontal="center" vertical="center" wrapText="1"/>
    </xf>
    <xf numFmtId="0" fontId="20" fillId="11" borderId="4" xfId="8" applyNumberFormat="1" applyFont="1" applyBorder="1" applyAlignment="1" applyProtection="1">
      <alignment horizontal="center" vertical="center" wrapText="1"/>
    </xf>
    <xf numFmtId="0" fontId="27" fillId="2" borderId="1" xfId="0" applyFont="1" applyFill="1" applyBorder="1" applyAlignment="1">
      <alignment horizontal="center" vertical="center" wrapText="1"/>
    </xf>
    <xf numFmtId="0" fontId="27" fillId="2" borderId="2" xfId="0" applyFont="1" applyFill="1" applyBorder="1" applyAlignment="1">
      <alignment horizontal="center" vertical="center" wrapText="1"/>
    </xf>
    <xf numFmtId="0" fontId="27" fillId="2" borderId="4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23" fillId="11" borderId="1" xfId="8" applyNumberFormat="1" applyFont="1" applyBorder="1" applyAlignment="1" applyProtection="1">
      <alignment horizontal="center" vertical="center" wrapText="1"/>
    </xf>
    <xf numFmtId="0" fontId="23" fillId="11" borderId="2" xfId="8" applyNumberFormat="1" applyFont="1" applyBorder="1" applyAlignment="1" applyProtection="1">
      <alignment horizontal="center" vertical="center" wrapText="1"/>
    </xf>
    <xf numFmtId="0" fontId="23" fillId="11" borderId="4" xfId="8" applyNumberFormat="1" applyFont="1" applyBorder="1" applyAlignment="1" applyProtection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0" fontId="22" fillId="2" borderId="2" xfId="0" applyFont="1" applyFill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vertical="center" wrapText="1"/>
    </xf>
    <xf numFmtId="0" fontId="14" fillId="15" borderId="1" xfId="0" applyFont="1" applyFill="1" applyBorder="1" applyAlignment="1">
      <alignment horizontal="center" vertical="center" wrapText="1"/>
    </xf>
    <xf numFmtId="0" fontId="14" fillId="15" borderId="2" xfId="0" applyFont="1" applyFill="1" applyBorder="1" applyAlignment="1">
      <alignment horizontal="center" vertical="center" wrapText="1"/>
    </xf>
    <xf numFmtId="0" fontId="14" fillId="15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center" vertical="center" wrapText="1"/>
    </xf>
    <xf numFmtId="0" fontId="13" fillId="4" borderId="4" xfId="0" applyFont="1" applyFill="1" applyBorder="1" applyAlignment="1">
      <alignment horizontal="center" vertical="center" wrapText="1"/>
    </xf>
    <xf numFmtId="0" fontId="33" fillId="0" borderId="0" xfId="0" applyFont="1" applyAlignment="1">
      <alignment horizontal="center"/>
    </xf>
    <xf numFmtId="0" fontId="6" fillId="13" borderId="3" xfId="6" applyNumberFormat="1" applyFont="1" applyFill="1" applyBorder="1" applyAlignment="1" applyProtection="1">
      <alignment horizontal="center" vertical="center" wrapText="1"/>
    </xf>
    <xf numFmtId="0" fontId="29" fillId="13" borderId="24" xfId="5" applyNumberFormat="1" applyFont="1" applyFill="1" applyBorder="1" applyAlignment="1" applyProtection="1">
      <alignment horizontal="center" vertical="center" wrapText="1"/>
    </xf>
    <xf numFmtId="0" fontId="29" fillId="13" borderId="25" xfId="5" applyNumberFormat="1" applyFont="1" applyFill="1" applyBorder="1" applyAlignment="1" applyProtection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7" fillId="2" borderId="3" xfId="0" applyFont="1" applyFill="1" applyBorder="1" applyAlignment="1">
      <alignment horizontal="center" vertical="center" wrapText="1"/>
    </xf>
    <xf numFmtId="0" fontId="20" fillId="11" borderId="3" xfId="8" applyNumberFormat="1" applyFont="1" applyBorder="1" applyAlignment="1" applyProtection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wrapText="1"/>
    </xf>
    <xf numFmtId="0" fontId="14" fillId="2" borderId="2" xfId="0" applyFont="1" applyFill="1" applyBorder="1" applyAlignment="1">
      <alignment horizontal="center" wrapText="1"/>
    </xf>
    <xf numFmtId="0" fontId="14" fillId="2" borderId="4" xfId="0" applyFont="1" applyFill="1" applyBorder="1" applyAlignment="1">
      <alignment horizontal="center" wrapText="1"/>
    </xf>
    <xf numFmtId="49" fontId="43" fillId="10" borderId="38" xfId="6" applyNumberFormat="1" applyFont="1" applyBorder="1" applyAlignment="1">
      <alignment horizontal="right" vertical="center"/>
    </xf>
    <xf numFmtId="49" fontId="43" fillId="10" borderId="39" xfId="6" applyNumberFormat="1" applyFont="1" applyBorder="1" applyAlignment="1">
      <alignment horizontal="right" vertical="center"/>
    </xf>
    <xf numFmtId="49" fontId="43" fillId="10" borderId="45" xfId="6" applyNumberFormat="1" applyFont="1" applyBorder="1" applyAlignment="1">
      <alignment horizontal="right" vertical="center"/>
    </xf>
    <xf numFmtId="3" fontId="43" fillId="0" borderId="1" xfId="0" applyNumberFormat="1" applyFont="1" applyBorder="1" applyAlignment="1">
      <alignment horizontal="center"/>
    </xf>
    <xf numFmtId="3" fontId="43" fillId="0" borderId="4" xfId="0" applyNumberFormat="1" applyFont="1" applyBorder="1" applyAlignment="1">
      <alignment horizontal="center"/>
    </xf>
    <xf numFmtId="3" fontId="43" fillId="0" borderId="3" xfId="0" applyNumberFormat="1" applyFont="1" applyBorder="1" applyAlignment="1">
      <alignment horizontal="center"/>
    </xf>
    <xf numFmtId="3" fontId="41" fillId="10" borderId="27" xfId="6" quotePrefix="1" applyNumberFormat="1" applyFont="1" applyBorder="1" applyAlignment="1">
      <alignment horizontal="center" vertical="center" wrapText="1"/>
    </xf>
    <xf numFmtId="3" fontId="41" fillId="10" borderId="28" xfId="6" quotePrefix="1" applyNumberFormat="1" applyFont="1" applyBorder="1" applyAlignment="1">
      <alignment horizontal="center" vertical="center" wrapText="1"/>
    </xf>
    <xf numFmtId="0" fontId="42" fillId="0" borderId="1" xfId="0" quotePrefix="1" applyFont="1" applyBorder="1" applyAlignment="1">
      <alignment horizontal="center" vertical="center" wrapText="1"/>
    </xf>
    <xf numFmtId="0" fontId="42" fillId="0" borderId="4" xfId="0" quotePrefix="1" applyFont="1" applyBorder="1" applyAlignment="1">
      <alignment horizontal="center" vertical="center" wrapText="1"/>
    </xf>
    <xf numFmtId="49" fontId="43" fillId="10" borderId="43" xfId="6" applyNumberFormat="1" applyFont="1" applyBorder="1" applyAlignment="1">
      <alignment horizontal="right" vertical="center"/>
    </xf>
    <xf numFmtId="49" fontId="43" fillId="10" borderId="44" xfId="6" applyNumberFormat="1" applyFont="1" applyBorder="1" applyAlignment="1">
      <alignment horizontal="right" vertical="center"/>
    </xf>
    <xf numFmtId="3" fontId="39" fillId="0" borderId="0" xfId="0" applyNumberFormat="1" applyFont="1" applyAlignment="1">
      <alignment horizontal="center" vertical="center"/>
    </xf>
    <xf numFmtId="3" fontId="41" fillId="10" borderId="27" xfId="6" applyNumberFormat="1" applyFont="1" applyBorder="1" applyAlignment="1">
      <alignment horizontal="center" vertical="center" wrapText="1"/>
    </xf>
    <xf numFmtId="3" fontId="41" fillId="10" borderId="28" xfId="6" applyNumberFormat="1" applyFont="1" applyBorder="1" applyAlignment="1">
      <alignment horizontal="center" vertical="center" wrapText="1"/>
    </xf>
    <xf numFmtId="3" fontId="46" fillId="10" borderId="27" xfId="6" applyNumberFormat="1" applyFont="1" applyBorder="1" applyAlignment="1">
      <alignment horizontal="center" vertical="center"/>
    </xf>
    <xf numFmtId="3" fontId="46" fillId="10" borderId="28" xfId="6" applyNumberFormat="1" applyFont="1" applyBorder="1" applyAlignment="1">
      <alignment horizontal="center" vertical="center"/>
    </xf>
    <xf numFmtId="0" fontId="41" fillId="10" borderId="27" xfId="6" applyNumberFormat="1" applyFont="1" applyBorder="1" applyAlignment="1">
      <alignment horizontal="center" vertical="center" wrapText="1"/>
    </xf>
    <xf numFmtId="0" fontId="41" fillId="10" borderId="28" xfId="6" applyNumberFormat="1" applyFont="1" applyBorder="1" applyAlignment="1">
      <alignment horizontal="center" vertical="center" wrapText="1"/>
    </xf>
  </cellXfs>
  <cellStyles count="10">
    <cellStyle name="20% - Isticanje4" xfId="2" builtinId="42"/>
    <cellStyle name="40% - Isticanje2" xfId="1" builtinId="35"/>
    <cellStyle name="40% - Isticanje4" xfId="3" builtinId="43"/>
    <cellStyle name="40% - Isticanje5" xfId="8" builtinId="47"/>
    <cellStyle name="Bilješka" xfId="6" builtinId="10"/>
    <cellStyle name="Izlaz" xfId="4" builtinId="21"/>
    <cellStyle name="Normalno" xfId="0" builtinId="0" customBuiltin="1"/>
    <cellStyle name="Postotak" xfId="9" builtinId="5"/>
    <cellStyle name="Unos" xfId="5" builtinId="20"/>
    <cellStyle name="Valuta" xfId="7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38"/>
  <sheetViews>
    <sheetView tabSelected="1" workbookViewId="0">
      <selection activeCell="P23" sqref="P23"/>
    </sheetView>
  </sheetViews>
  <sheetFormatPr defaultRowHeight="14.25" x14ac:dyDescent="0.2"/>
  <cols>
    <col min="5" max="5" width="12.5" customWidth="1"/>
    <col min="6" max="6" width="18.25" customWidth="1"/>
    <col min="7" max="7" width="16.625" customWidth="1"/>
    <col min="8" max="8" width="18.875" customWidth="1"/>
    <col min="9" max="9" width="18.375" customWidth="1"/>
    <col min="10" max="10" width="14.125" customWidth="1"/>
    <col min="11" max="11" width="14.875" customWidth="1"/>
    <col min="12" max="12" width="18" customWidth="1"/>
    <col min="16" max="16" width="18.25" customWidth="1"/>
    <col min="18" max="19" width="8"/>
  </cols>
  <sheetData>
    <row r="1" spans="1:16" ht="50.1" customHeight="1" x14ac:dyDescent="0.2">
      <c r="A1" s="349" t="s">
        <v>173</v>
      </c>
      <c r="B1" s="349"/>
      <c r="C1" s="349"/>
      <c r="D1" s="349"/>
      <c r="E1" s="349"/>
      <c r="F1" s="349"/>
      <c r="G1" s="349"/>
      <c r="H1" s="349"/>
      <c r="I1" s="171"/>
      <c r="J1" s="171"/>
      <c r="K1" s="171"/>
    </row>
    <row r="2" spans="1:16" ht="18" customHeight="1" x14ac:dyDescent="0.2">
      <c r="A2" s="359" t="s">
        <v>90</v>
      </c>
      <c r="B2" s="360"/>
      <c r="C2" s="360"/>
      <c r="D2" s="360"/>
      <c r="E2" s="360"/>
      <c r="F2" s="360"/>
      <c r="G2" s="360"/>
      <c r="H2" s="360"/>
      <c r="I2" s="183"/>
      <c r="J2" s="183"/>
      <c r="K2" s="184"/>
    </row>
    <row r="3" spans="1:16" ht="18" customHeight="1" x14ac:dyDescent="0.2">
      <c r="A3" s="368" t="s">
        <v>91</v>
      </c>
      <c r="B3" s="369"/>
      <c r="C3" s="369"/>
      <c r="D3" s="369"/>
      <c r="E3" s="369"/>
      <c r="F3" s="369"/>
      <c r="G3" s="369"/>
      <c r="H3" s="369"/>
      <c r="I3" s="188"/>
      <c r="J3" s="188"/>
      <c r="K3" s="189"/>
    </row>
    <row r="4" spans="1:16" ht="15.75" customHeight="1" x14ac:dyDescent="0.2">
      <c r="A4" s="350" t="s">
        <v>33</v>
      </c>
      <c r="B4" s="350"/>
      <c r="C4" s="350"/>
      <c r="D4" s="350"/>
      <c r="E4" s="350"/>
      <c r="F4" s="350"/>
      <c r="G4" s="350"/>
      <c r="H4" s="350"/>
      <c r="I4" s="329" t="s">
        <v>186</v>
      </c>
      <c r="J4" s="171"/>
      <c r="K4" s="171"/>
    </row>
    <row r="5" spans="1:16" ht="18" x14ac:dyDescent="0.2">
      <c r="A5" s="4"/>
      <c r="B5" s="4"/>
      <c r="C5" s="4"/>
      <c r="D5" s="4"/>
      <c r="E5" s="4"/>
      <c r="F5" s="4"/>
      <c r="G5" s="4"/>
      <c r="H5" s="4"/>
      <c r="I5" s="4"/>
      <c r="J5" s="4"/>
      <c r="K5" s="4"/>
    </row>
    <row r="6" spans="1:16" ht="18" customHeight="1" x14ac:dyDescent="0.2">
      <c r="A6" s="349" t="s">
        <v>41</v>
      </c>
      <c r="B6" s="349"/>
      <c r="C6" s="349"/>
      <c r="D6" s="349"/>
      <c r="E6" s="349"/>
      <c r="F6" s="349"/>
      <c r="G6" s="349"/>
      <c r="H6" s="349"/>
      <c r="I6" s="171"/>
      <c r="J6" s="171"/>
      <c r="K6" s="171"/>
    </row>
    <row r="7" spans="1:16" ht="18" x14ac:dyDescent="0.25">
      <c r="A7" s="1"/>
      <c r="B7" s="2"/>
      <c r="C7" s="2"/>
      <c r="D7" s="2"/>
      <c r="E7" s="5"/>
      <c r="F7" s="5"/>
      <c r="G7" s="6"/>
      <c r="H7" s="6"/>
      <c r="I7" s="176"/>
      <c r="J7" s="176"/>
      <c r="K7" s="176"/>
    </row>
    <row r="8" spans="1:16" x14ac:dyDescent="0.2">
      <c r="A8" s="177"/>
      <c r="B8" s="178"/>
      <c r="C8" s="178"/>
      <c r="D8" s="179"/>
      <c r="E8" s="180"/>
      <c r="F8" s="181" t="s">
        <v>171</v>
      </c>
      <c r="G8" s="182"/>
      <c r="H8" s="182" t="s">
        <v>175</v>
      </c>
      <c r="I8" s="181" t="s">
        <v>174</v>
      </c>
      <c r="J8" s="182" t="s">
        <v>97</v>
      </c>
      <c r="K8" s="182" t="s">
        <v>97</v>
      </c>
    </row>
    <row r="9" spans="1:16" x14ac:dyDescent="0.2">
      <c r="A9" s="185"/>
      <c r="B9" s="24"/>
      <c r="C9" s="24">
        <v>1</v>
      </c>
      <c r="D9" s="24"/>
      <c r="E9" s="186"/>
      <c r="F9" s="187">
        <v>2</v>
      </c>
      <c r="G9" s="3">
        <v>3</v>
      </c>
      <c r="H9" s="3">
        <v>4</v>
      </c>
      <c r="I9" s="187">
        <v>5</v>
      </c>
      <c r="J9" s="3">
        <v>6</v>
      </c>
      <c r="K9" s="3">
        <v>7</v>
      </c>
    </row>
    <row r="10" spans="1:16" x14ac:dyDescent="0.2">
      <c r="A10" s="185"/>
      <c r="B10" s="24"/>
      <c r="C10" s="24"/>
      <c r="D10" s="24"/>
      <c r="E10" s="186"/>
      <c r="F10" s="194"/>
      <c r="G10" s="3"/>
      <c r="H10" s="3"/>
      <c r="I10" s="187"/>
      <c r="J10" s="195" t="s">
        <v>98</v>
      </c>
      <c r="K10" s="195" t="s">
        <v>99</v>
      </c>
    </row>
    <row r="11" spans="1:16" x14ac:dyDescent="0.2">
      <c r="A11" s="351" t="s">
        <v>0</v>
      </c>
      <c r="B11" s="352"/>
      <c r="C11" s="352"/>
      <c r="D11" s="352"/>
      <c r="E11" s="353"/>
      <c r="F11" s="204">
        <f>SUM(F12:F13)</f>
        <v>903077.9</v>
      </c>
      <c r="G11" s="57">
        <f>G12+G13+G17</f>
        <v>0</v>
      </c>
      <c r="H11" s="57">
        <f>H12+H13+H17</f>
        <v>1705605</v>
      </c>
      <c r="I11" s="204">
        <f>SUM(I12:I13)</f>
        <v>982856.62</v>
      </c>
      <c r="J11" s="277">
        <f>I11/F11*100</f>
        <v>108.83409061388834</v>
      </c>
      <c r="K11" s="278">
        <f>I11/H11*100</f>
        <v>57.625101943298709</v>
      </c>
      <c r="P11" s="26"/>
    </row>
    <row r="12" spans="1:16" x14ac:dyDescent="0.2">
      <c r="A12" s="354" t="s">
        <v>1</v>
      </c>
      <c r="B12" s="355"/>
      <c r="C12" s="355"/>
      <c r="D12" s="355"/>
      <c r="E12" s="356"/>
      <c r="F12" s="41">
        <v>903077.9</v>
      </c>
      <c r="G12" s="41"/>
      <c r="H12" s="41">
        <v>1705605</v>
      </c>
      <c r="I12" s="41">
        <v>982856.62</v>
      </c>
      <c r="J12" s="279">
        <f t="shared" ref="J12:J16" si="0">I12/F12*100</f>
        <v>108.83409061388834</v>
      </c>
      <c r="K12" s="279">
        <f t="shared" ref="K12:K16" si="1">I12/H12*100</f>
        <v>57.625101943298709</v>
      </c>
      <c r="P12" s="26"/>
    </row>
    <row r="13" spans="1:16" x14ac:dyDescent="0.2">
      <c r="A13" s="357" t="s">
        <v>2</v>
      </c>
      <c r="B13" s="358"/>
      <c r="C13" s="358"/>
      <c r="D13" s="358"/>
      <c r="E13" s="356"/>
      <c r="F13" s="41"/>
      <c r="G13" s="41"/>
      <c r="H13" s="41">
        <v>0</v>
      </c>
      <c r="I13" s="41"/>
      <c r="J13" s="279" t="s">
        <v>92</v>
      </c>
      <c r="K13" s="279" t="s">
        <v>92</v>
      </c>
      <c r="P13" s="26"/>
    </row>
    <row r="14" spans="1:16" x14ac:dyDescent="0.2">
      <c r="A14" s="25" t="s">
        <v>3</v>
      </c>
      <c r="B14" s="28"/>
      <c r="C14" s="28"/>
      <c r="D14" s="28"/>
      <c r="E14" s="28"/>
      <c r="F14" s="57">
        <f>SUM(F15:F16)</f>
        <v>1129291.1200000001</v>
      </c>
      <c r="G14" s="57"/>
      <c r="H14" s="57">
        <f>H15+H16</f>
        <v>1705605</v>
      </c>
      <c r="I14" s="57">
        <f>SUM(I15:I16)</f>
        <v>962457.32</v>
      </c>
      <c r="J14" s="279">
        <f t="shared" si="0"/>
        <v>85.226679193226971</v>
      </c>
      <c r="K14" s="279">
        <f t="shared" si="1"/>
        <v>56.429086453194024</v>
      </c>
    </row>
    <row r="15" spans="1:16" x14ac:dyDescent="0.2">
      <c r="A15" s="364" t="s">
        <v>4</v>
      </c>
      <c r="B15" s="355"/>
      <c r="C15" s="355"/>
      <c r="D15" s="355"/>
      <c r="E15" s="365"/>
      <c r="F15" s="41">
        <v>999014.40000000002</v>
      </c>
      <c r="G15" s="41"/>
      <c r="H15" s="41">
        <v>1687005</v>
      </c>
      <c r="I15" s="41">
        <v>941539.82</v>
      </c>
      <c r="J15" s="279">
        <f t="shared" si="0"/>
        <v>94.246871716764034</v>
      </c>
      <c r="K15" s="279">
        <f t="shared" si="1"/>
        <v>55.811323617890871</v>
      </c>
      <c r="P15" s="35"/>
    </row>
    <row r="16" spans="1:16" ht="15" x14ac:dyDescent="0.25">
      <c r="A16" s="357" t="s">
        <v>5</v>
      </c>
      <c r="B16" s="358"/>
      <c r="C16" s="358"/>
      <c r="D16" s="358"/>
      <c r="E16" s="356"/>
      <c r="F16" s="41">
        <v>130276.72</v>
      </c>
      <c r="G16" s="41"/>
      <c r="H16" s="41">
        <v>18600</v>
      </c>
      <c r="I16" s="41">
        <v>20917.5</v>
      </c>
      <c r="J16" s="279">
        <f t="shared" si="0"/>
        <v>16.056207125877901</v>
      </c>
      <c r="K16" s="279">
        <f t="shared" si="1"/>
        <v>112.45967741935483</v>
      </c>
      <c r="P16" s="39"/>
    </row>
    <row r="17" spans="1:16" x14ac:dyDescent="0.2">
      <c r="A17" s="363" t="s">
        <v>6</v>
      </c>
      <c r="B17" s="352"/>
      <c r="C17" s="352"/>
      <c r="D17" s="352"/>
      <c r="E17" s="367"/>
      <c r="F17" s="57">
        <f>F11-F14</f>
        <v>-226213.22000000009</v>
      </c>
      <c r="G17" s="57">
        <v>0</v>
      </c>
      <c r="H17" s="57">
        <v>0</v>
      </c>
      <c r="I17" s="57">
        <f>I11-I14</f>
        <v>20399.300000000047</v>
      </c>
      <c r="J17" s="279" t="s">
        <v>92</v>
      </c>
      <c r="K17" s="279" t="s">
        <v>92</v>
      </c>
      <c r="P17" s="35"/>
    </row>
    <row r="18" spans="1:16" ht="18" x14ac:dyDescent="0.2">
      <c r="A18" s="4"/>
      <c r="B18" s="7"/>
      <c r="C18" s="7"/>
      <c r="D18" s="7"/>
      <c r="E18" s="7"/>
      <c r="F18" s="7"/>
      <c r="G18" s="7"/>
      <c r="H18" s="7"/>
      <c r="I18" s="7"/>
      <c r="J18" s="7"/>
      <c r="K18" s="7"/>
      <c r="P18" s="35"/>
    </row>
    <row r="19" spans="1:16" ht="18" customHeight="1" x14ac:dyDescent="0.25">
      <c r="A19" s="349"/>
      <c r="B19" s="366"/>
      <c r="C19" s="366"/>
      <c r="D19" s="366"/>
      <c r="E19" s="366"/>
      <c r="F19" s="366"/>
      <c r="G19" s="366"/>
      <c r="H19" s="366"/>
      <c r="I19" s="172"/>
      <c r="J19" s="172"/>
      <c r="K19" s="172"/>
      <c r="P19" s="26"/>
    </row>
    <row r="20" spans="1:16" ht="18" x14ac:dyDescent="0.2">
      <c r="A20" s="4"/>
      <c r="B20" s="7"/>
      <c r="C20" s="7"/>
      <c r="D20" s="7"/>
      <c r="E20" s="7"/>
      <c r="F20" s="7"/>
      <c r="G20" s="7"/>
      <c r="H20" s="7"/>
      <c r="I20" s="7"/>
      <c r="J20" s="7"/>
      <c r="K20" s="7"/>
      <c r="P20" s="29"/>
    </row>
    <row r="21" spans="1:16" x14ac:dyDescent="0.2">
      <c r="A21" s="177"/>
      <c r="B21" s="178"/>
      <c r="C21" s="178"/>
      <c r="D21" s="179"/>
      <c r="E21" s="180"/>
      <c r="F21" s="181"/>
      <c r="G21" s="182"/>
      <c r="H21" s="182" t="s">
        <v>175</v>
      </c>
      <c r="I21" s="181" t="s">
        <v>174</v>
      </c>
      <c r="J21" s="182" t="s">
        <v>97</v>
      </c>
      <c r="K21" s="182" t="s">
        <v>97</v>
      </c>
      <c r="P21" s="26"/>
    </row>
    <row r="22" spans="1:16" ht="15.75" customHeight="1" x14ac:dyDescent="0.2">
      <c r="A22" s="354" t="s">
        <v>8</v>
      </c>
      <c r="B22" s="361"/>
      <c r="C22" s="361"/>
      <c r="D22" s="361"/>
      <c r="E22" s="362"/>
      <c r="F22" s="174"/>
      <c r="G22" s="41"/>
      <c r="H22" s="41"/>
      <c r="I22" s="41"/>
      <c r="J22" s="41"/>
      <c r="K22" s="41"/>
      <c r="P22" s="26"/>
    </row>
    <row r="23" spans="1:16" x14ac:dyDescent="0.2">
      <c r="A23" s="354" t="s">
        <v>9</v>
      </c>
      <c r="B23" s="355"/>
      <c r="C23" s="355"/>
      <c r="D23" s="355"/>
      <c r="E23" s="355"/>
      <c r="F23" s="173"/>
      <c r="G23" s="41"/>
      <c r="H23" s="41"/>
      <c r="I23" s="41"/>
      <c r="J23" s="41"/>
      <c r="K23" s="41"/>
      <c r="P23" s="26"/>
    </row>
    <row r="24" spans="1:16" x14ac:dyDescent="0.2">
      <c r="A24" s="363" t="s">
        <v>10</v>
      </c>
      <c r="B24" s="352"/>
      <c r="C24" s="352"/>
      <c r="D24" s="352"/>
      <c r="E24" s="352"/>
      <c r="F24" s="175"/>
      <c r="G24" s="57"/>
      <c r="H24" s="57"/>
      <c r="I24" s="57"/>
      <c r="J24" s="57"/>
      <c r="K24" s="57"/>
      <c r="P24" s="26"/>
    </row>
    <row r="25" spans="1:16" ht="18" x14ac:dyDescent="0.2">
      <c r="A25" s="22"/>
      <c r="B25" s="7"/>
      <c r="C25" s="7"/>
      <c r="D25" s="7"/>
      <c r="E25" s="7"/>
      <c r="F25" s="7"/>
      <c r="G25" s="7"/>
      <c r="H25" s="7"/>
      <c r="I25" s="7"/>
      <c r="J25" s="7"/>
      <c r="K25" s="7"/>
    </row>
    <row r="26" spans="1:16" ht="18" customHeight="1" x14ac:dyDescent="0.25">
      <c r="A26" s="349" t="s">
        <v>45</v>
      </c>
      <c r="B26" s="366"/>
      <c r="C26" s="366"/>
      <c r="D26" s="366"/>
      <c r="E26" s="366"/>
      <c r="F26" s="366"/>
      <c r="G26" s="366"/>
      <c r="H26" s="366"/>
      <c r="I26" s="172"/>
      <c r="J26" s="172"/>
      <c r="K26" s="172"/>
      <c r="P26" s="26"/>
    </row>
    <row r="27" spans="1:16" ht="18" x14ac:dyDescent="0.2">
      <c r="A27" s="22"/>
      <c r="B27" s="7"/>
      <c r="C27" s="7"/>
      <c r="D27" s="7"/>
      <c r="E27" s="7"/>
      <c r="F27" s="7"/>
      <c r="G27" s="7"/>
      <c r="H27" s="7"/>
      <c r="I27" s="7"/>
      <c r="J27" s="7"/>
      <c r="K27" s="7"/>
      <c r="P27" s="26"/>
    </row>
    <row r="28" spans="1:16" x14ac:dyDescent="0.2">
      <c r="A28" s="177"/>
      <c r="B28" s="178"/>
      <c r="C28" s="178"/>
      <c r="D28" s="179"/>
      <c r="E28" s="180"/>
      <c r="F28" s="181" t="s">
        <v>100</v>
      </c>
      <c r="G28" s="182"/>
      <c r="H28" s="182" t="s">
        <v>175</v>
      </c>
      <c r="I28" s="181" t="s">
        <v>174</v>
      </c>
      <c r="J28" s="182" t="s">
        <v>97</v>
      </c>
      <c r="K28" s="182" t="s">
        <v>97</v>
      </c>
      <c r="P28" s="26"/>
    </row>
    <row r="29" spans="1:16" ht="23.25" customHeight="1" x14ac:dyDescent="0.2">
      <c r="A29" s="374" t="s">
        <v>42</v>
      </c>
      <c r="B29" s="375"/>
      <c r="C29" s="375"/>
      <c r="D29" s="375"/>
      <c r="E29" s="376"/>
      <c r="F29" s="41">
        <v>226213.22</v>
      </c>
      <c r="G29" s="59"/>
      <c r="H29" s="104"/>
      <c r="I29" s="104"/>
      <c r="J29" s="205">
        <f>I29/F29*100</f>
        <v>0</v>
      </c>
      <c r="K29" s="205" t="s">
        <v>92</v>
      </c>
    </row>
    <row r="30" spans="1:16" ht="30" customHeight="1" x14ac:dyDescent="0.2">
      <c r="A30" s="377" t="s">
        <v>7</v>
      </c>
      <c r="B30" s="378"/>
      <c r="C30" s="378"/>
      <c r="D30" s="378"/>
      <c r="E30" s="379"/>
      <c r="F30" s="202"/>
      <c r="G30" s="40" t="s">
        <v>92</v>
      </c>
      <c r="H30" s="105" t="s">
        <v>92</v>
      </c>
      <c r="I30" s="105"/>
      <c r="J30" s="280"/>
      <c r="K30" s="280"/>
      <c r="P30" s="26"/>
    </row>
    <row r="31" spans="1:16" ht="15" x14ac:dyDescent="0.25">
      <c r="F31" s="203"/>
      <c r="G31" s="30"/>
      <c r="H31" s="30"/>
      <c r="I31" s="30"/>
      <c r="J31" s="30"/>
      <c r="K31" s="30"/>
      <c r="P31" s="26"/>
    </row>
    <row r="32" spans="1:16" ht="15" x14ac:dyDescent="0.25">
      <c r="F32" s="203"/>
      <c r="G32" s="30"/>
      <c r="H32" s="30"/>
      <c r="I32" s="30"/>
      <c r="J32" s="30"/>
      <c r="K32" s="30"/>
      <c r="P32" s="26"/>
    </row>
    <row r="33" spans="1:11" x14ac:dyDescent="0.2">
      <c r="A33" s="364" t="s">
        <v>11</v>
      </c>
      <c r="B33" s="355"/>
      <c r="C33" s="355"/>
      <c r="D33" s="355"/>
      <c r="E33" s="355"/>
      <c r="F33" s="41">
        <v>226213.22</v>
      </c>
      <c r="G33" s="41"/>
      <c r="H33" s="41">
        <v>14600</v>
      </c>
      <c r="I33" s="41">
        <v>103451.09</v>
      </c>
      <c r="J33" s="41"/>
      <c r="K33" s="41"/>
    </row>
    <row r="34" spans="1:11" ht="11.25" customHeight="1" x14ac:dyDescent="0.25">
      <c r="A34" s="17"/>
      <c r="B34" s="18"/>
      <c r="C34" s="18"/>
      <c r="D34" s="18"/>
      <c r="E34" s="18"/>
      <c r="F34" s="18"/>
      <c r="G34" s="19"/>
      <c r="H34" s="19"/>
      <c r="I34" s="19"/>
      <c r="J34" s="19"/>
      <c r="K34" s="19"/>
    </row>
    <row r="35" spans="1:11" x14ac:dyDescent="0.2">
      <c r="A35" s="370" t="s">
        <v>177</v>
      </c>
      <c r="B35" s="370"/>
      <c r="C35" s="370"/>
      <c r="D35" s="370"/>
      <c r="E35" s="370"/>
    </row>
    <row r="37" spans="1:11" ht="15" x14ac:dyDescent="0.25">
      <c r="A37" s="371" t="s">
        <v>62</v>
      </c>
      <c r="B37" s="371"/>
      <c r="C37" s="371"/>
      <c r="D37" s="371"/>
      <c r="E37" s="32"/>
      <c r="F37" s="32"/>
      <c r="G37" s="32"/>
      <c r="H37" s="85" t="s">
        <v>63</v>
      </c>
      <c r="I37" s="85"/>
      <c r="J37" s="85"/>
      <c r="K37" s="85"/>
    </row>
    <row r="38" spans="1:11" x14ac:dyDescent="0.2">
      <c r="A38" s="372" t="s">
        <v>176</v>
      </c>
      <c r="B38" s="373"/>
      <c r="C38" s="373"/>
      <c r="D38" s="373"/>
      <c r="E38" s="32"/>
      <c r="F38" s="32"/>
      <c r="G38" s="32"/>
      <c r="H38" s="85" t="s">
        <v>178</v>
      </c>
      <c r="I38" s="85"/>
      <c r="J38" s="85"/>
      <c r="K38" s="85"/>
    </row>
  </sheetData>
  <mergeCells count="22">
    <mergeCell ref="A35:E35"/>
    <mergeCell ref="A37:D37"/>
    <mergeCell ref="A38:D38"/>
    <mergeCell ref="A26:H26"/>
    <mergeCell ref="A33:E33"/>
    <mergeCell ref="A29:E29"/>
    <mergeCell ref="A30:E30"/>
    <mergeCell ref="A13:E13"/>
    <mergeCell ref="A2:H2"/>
    <mergeCell ref="A22:E22"/>
    <mergeCell ref="A23:E23"/>
    <mergeCell ref="A24:E24"/>
    <mergeCell ref="A15:E15"/>
    <mergeCell ref="A19:H19"/>
    <mergeCell ref="A17:E17"/>
    <mergeCell ref="A16:E16"/>
    <mergeCell ref="A3:H3"/>
    <mergeCell ref="A1:H1"/>
    <mergeCell ref="A4:H4"/>
    <mergeCell ref="A6:H6"/>
    <mergeCell ref="A11:E11"/>
    <mergeCell ref="A12:E12"/>
  </mergeCells>
  <pageMargins left="0.7" right="0.7" top="0.75" bottom="0.75" header="0.3" footer="0.3"/>
  <pageSetup paperSize="9" scale="78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137"/>
  <sheetViews>
    <sheetView view="pageBreakPreview" zoomScale="80" zoomScaleNormal="50" zoomScaleSheetLayoutView="80" workbookViewId="0">
      <selection activeCell="K49" sqref="K49"/>
    </sheetView>
  </sheetViews>
  <sheetFormatPr defaultRowHeight="14.25" x14ac:dyDescent="0.2"/>
  <cols>
    <col min="1" max="1" width="8" customWidth="1"/>
    <col min="2" max="2" width="9.5" customWidth="1"/>
    <col min="3" max="3" width="6" customWidth="1"/>
    <col min="4" max="4" width="45.125" customWidth="1"/>
    <col min="5" max="5" width="19.75" customWidth="1"/>
    <col min="6" max="6" width="15.75" customWidth="1"/>
    <col min="7" max="7" width="15.625" customWidth="1"/>
    <col min="8" max="8" width="19.75" customWidth="1"/>
    <col min="9" max="10" width="14.375" customWidth="1"/>
    <col min="11" max="11" width="14.5" customWidth="1"/>
    <col min="12" max="12" width="9.75" customWidth="1"/>
    <col min="13" max="13" width="9.625" customWidth="1"/>
  </cols>
  <sheetData>
    <row r="1" spans="1:13" ht="50.1" customHeight="1" x14ac:dyDescent="0.2">
      <c r="A1" s="380" t="s">
        <v>179</v>
      </c>
      <c r="B1" s="380"/>
      <c r="C1" s="380"/>
      <c r="D1" s="380"/>
      <c r="E1" s="380"/>
      <c r="F1" s="380"/>
      <c r="G1" s="380"/>
      <c r="H1" s="171"/>
      <c r="I1" s="171"/>
      <c r="J1" s="171"/>
    </row>
    <row r="2" spans="1:13" ht="18" customHeight="1" x14ac:dyDescent="0.2">
      <c r="A2" s="381" t="s">
        <v>90</v>
      </c>
      <c r="B2" s="382"/>
      <c r="C2" s="382"/>
      <c r="D2" s="382"/>
      <c r="E2" s="382"/>
      <c r="F2" s="382"/>
      <c r="G2" s="382"/>
      <c r="H2" s="281"/>
      <c r="I2" s="281"/>
      <c r="J2" s="282"/>
    </row>
    <row r="3" spans="1:13" ht="15.75" customHeight="1" x14ac:dyDescent="0.2">
      <c r="A3" s="383" t="s">
        <v>33</v>
      </c>
      <c r="B3" s="383"/>
      <c r="C3" s="383"/>
      <c r="D3" s="383"/>
      <c r="E3" s="383"/>
      <c r="F3" s="383"/>
      <c r="G3" s="383"/>
      <c r="H3" s="171"/>
      <c r="I3" s="171"/>
      <c r="J3" s="171"/>
    </row>
    <row r="4" spans="1:13" ht="18" x14ac:dyDescent="0.2">
      <c r="A4" s="4"/>
      <c r="B4" s="4"/>
      <c r="C4" s="4"/>
      <c r="D4" s="4"/>
      <c r="E4" s="4"/>
      <c r="F4" s="4"/>
      <c r="G4" s="4"/>
      <c r="H4" s="4"/>
      <c r="I4" s="4"/>
      <c r="J4" s="4"/>
    </row>
    <row r="5" spans="1:13" ht="18" customHeight="1" x14ac:dyDescent="0.2">
      <c r="A5" s="349" t="s">
        <v>13</v>
      </c>
      <c r="B5" s="349"/>
      <c r="C5" s="349"/>
      <c r="D5" s="349"/>
      <c r="E5" s="349"/>
      <c r="F5" s="349"/>
      <c r="G5" s="349"/>
      <c r="H5" s="171"/>
      <c r="I5" s="171"/>
      <c r="J5" s="171"/>
    </row>
    <row r="6" spans="1:13" ht="34.5" customHeight="1" x14ac:dyDescent="0.2">
      <c r="A6" s="4"/>
      <c r="B6" s="4"/>
      <c r="C6" s="4"/>
      <c r="D6" s="349" t="s">
        <v>161</v>
      </c>
      <c r="E6" s="349"/>
      <c r="F6" s="349"/>
      <c r="G6" s="4"/>
      <c r="H6" s="4"/>
      <c r="I6" s="4"/>
      <c r="J6" s="4"/>
    </row>
    <row r="7" spans="1:13" ht="15.75" customHeight="1" x14ac:dyDescent="0.2">
      <c r="A7" s="349" t="s">
        <v>1</v>
      </c>
      <c r="B7" s="349"/>
      <c r="C7" s="349"/>
      <c r="D7" s="349"/>
      <c r="E7" s="349"/>
      <c r="F7" s="349"/>
      <c r="G7" s="349"/>
      <c r="H7" s="171"/>
      <c r="I7" s="171"/>
      <c r="J7" s="171"/>
    </row>
    <row r="8" spans="1:13" ht="18" x14ac:dyDescent="0.2">
      <c r="A8" s="4"/>
      <c r="B8" s="4"/>
      <c r="C8" s="4"/>
      <c r="D8" s="4"/>
      <c r="E8" s="4"/>
      <c r="F8" s="4"/>
      <c r="G8" s="4"/>
      <c r="H8" s="4"/>
      <c r="I8" s="4"/>
      <c r="J8" s="4"/>
    </row>
    <row r="9" spans="1:13" x14ac:dyDescent="0.2">
      <c r="A9" s="106" t="s">
        <v>14</v>
      </c>
      <c r="B9" s="106" t="s">
        <v>15</v>
      </c>
      <c r="C9" s="106" t="s">
        <v>16</v>
      </c>
      <c r="D9" s="106" t="s">
        <v>12</v>
      </c>
      <c r="E9" s="190" t="s">
        <v>171</v>
      </c>
      <c r="F9" s="344" t="s">
        <v>92</v>
      </c>
      <c r="G9" s="191" t="s">
        <v>180</v>
      </c>
      <c r="H9" s="190" t="s">
        <v>174</v>
      </c>
      <c r="I9" s="192" t="s">
        <v>97</v>
      </c>
      <c r="J9" s="191" t="s">
        <v>97</v>
      </c>
    </row>
    <row r="10" spans="1:13" x14ac:dyDescent="0.2">
      <c r="A10" s="106"/>
      <c r="B10" s="106"/>
      <c r="C10" s="106"/>
      <c r="D10" s="106">
        <v>1</v>
      </c>
      <c r="E10" s="193">
        <v>2</v>
      </c>
      <c r="F10" s="343">
        <v>3</v>
      </c>
      <c r="G10" s="197">
        <v>4</v>
      </c>
      <c r="H10" s="193">
        <v>5</v>
      </c>
      <c r="I10" s="198">
        <v>6</v>
      </c>
      <c r="J10" s="197">
        <v>7</v>
      </c>
    </row>
    <row r="11" spans="1:13" x14ac:dyDescent="0.2">
      <c r="A11" s="106"/>
      <c r="B11" s="106"/>
      <c r="C11" s="106"/>
      <c r="D11" s="106"/>
      <c r="E11" s="199"/>
      <c r="F11" s="196"/>
      <c r="G11" s="196"/>
      <c r="H11" s="199"/>
      <c r="I11" s="200" t="s">
        <v>98</v>
      </c>
      <c r="J11" s="196" t="s">
        <v>99</v>
      </c>
    </row>
    <row r="12" spans="1:13" ht="15.75" customHeight="1" x14ac:dyDescent="0.2">
      <c r="A12" s="107">
        <v>6</v>
      </c>
      <c r="B12" s="108"/>
      <c r="C12" s="109"/>
      <c r="D12" s="110" t="s">
        <v>17</v>
      </c>
      <c r="E12" s="111">
        <f>SUM(E13,E17,E20,E23,E26,E28,E31)</f>
        <v>903077.89999999991</v>
      </c>
      <c r="F12" s="111">
        <f>SUM(F13,F17,F20,F23,F26,F28,F31)</f>
        <v>0</v>
      </c>
      <c r="G12" s="111">
        <f>SUM(G13,G17,G20,G23,G26,G28,G31)</f>
        <v>1691005</v>
      </c>
      <c r="H12" s="111">
        <f>SUM(H13,H17,H20,H23,H26,H28,H31)</f>
        <v>982856.62</v>
      </c>
      <c r="I12" s="111"/>
      <c r="J12" s="111"/>
      <c r="L12" s="35"/>
    </row>
    <row r="13" spans="1:13" ht="15.75" customHeight="1" x14ac:dyDescent="0.2">
      <c r="A13" s="112"/>
      <c r="B13" s="113"/>
      <c r="C13" s="114">
        <v>522</v>
      </c>
      <c r="D13" s="115" t="s">
        <v>47</v>
      </c>
      <c r="E13" s="116">
        <f>SUM(E16,E14)</f>
        <v>765189.21</v>
      </c>
      <c r="F13" s="116">
        <f t="shared" ref="F13" si="0">SUM(F14)</f>
        <v>0</v>
      </c>
      <c r="G13" s="116">
        <f>SUM(G14)</f>
        <v>1520000</v>
      </c>
      <c r="H13" s="116">
        <f>SUM(H14)</f>
        <v>830359</v>
      </c>
      <c r="I13" s="116"/>
      <c r="J13" s="116"/>
      <c r="L13" s="35"/>
      <c r="M13" s="27"/>
    </row>
    <row r="14" spans="1:13" ht="25.5" x14ac:dyDescent="0.2">
      <c r="A14" s="117"/>
      <c r="B14" s="118">
        <v>63</v>
      </c>
      <c r="C14" s="117"/>
      <c r="D14" s="119" t="s">
        <v>43</v>
      </c>
      <c r="E14" s="120">
        <f>SUM(E15)</f>
        <v>762989.21</v>
      </c>
      <c r="F14" s="120" t="s">
        <v>92</v>
      </c>
      <c r="G14" s="120">
        <f>SUM(G16,G15)</f>
        <v>1520000</v>
      </c>
      <c r="H14" s="120">
        <f>SUM(H16,H15)</f>
        <v>830359</v>
      </c>
      <c r="I14" s="206">
        <f>H14/E14*100</f>
        <v>108.82971726428478</v>
      </c>
      <c r="J14" s="206">
        <f>H14/G14*100</f>
        <v>54.628881578947365</v>
      </c>
      <c r="L14" s="35"/>
      <c r="M14" s="27"/>
    </row>
    <row r="15" spans="1:13" ht="21.75" customHeight="1" x14ac:dyDescent="0.2">
      <c r="A15" s="117"/>
      <c r="B15" s="118">
        <v>6361</v>
      </c>
      <c r="C15" s="117"/>
      <c r="D15" s="119" t="s">
        <v>131</v>
      </c>
      <c r="E15" s="283">
        <v>762989.21</v>
      </c>
      <c r="F15" s="283"/>
      <c r="G15" s="283">
        <v>1520000</v>
      </c>
      <c r="H15" s="283">
        <v>830359</v>
      </c>
      <c r="I15" s="206"/>
      <c r="J15" s="206"/>
      <c r="L15" s="35"/>
      <c r="M15" s="27"/>
    </row>
    <row r="16" spans="1:13" ht="21.75" customHeight="1" x14ac:dyDescent="0.2">
      <c r="A16" s="117"/>
      <c r="B16" s="118">
        <v>639</v>
      </c>
      <c r="C16" s="117"/>
      <c r="D16" s="119"/>
      <c r="E16" s="283">
        <v>2200</v>
      </c>
      <c r="F16" s="283"/>
      <c r="G16" s="283">
        <v>0</v>
      </c>
      <c r="H16" s="283">
        <v>0</v>
      </c>
      <c r="I16" s="206"/>
      <c r="J16" s="206"/>
      <c r="L16" s="35"/>
      <c r="M16" s="27"/>
    </row>
    <row r="17" spans="1:16" x14ac:dyDescent="0.2">
      <c r="A17" s="121"/>
      <c r="B17" s="122"/>
      <c r="C17" s="123">
        <v>431</v>
      </c>
      <c r="D17" s="124" t="s">
        <v>49</v>
      </c>
      <c r="E17" s="116">
        <f t="shared" ref="E17:H18" si="1">SUM(E18)</f>
        <v>51620.58</v>
      </c>
      <c r="F17" s="116">
        <f t="shared" si="1"/>
        <v>0</v>
      </c>
      <c r="G17" s="116">
        <f t="shared" si="1"/>
        <v>80000</v>
      </c>
      <c r="H17" s="116">
        <f t="shared" si="1"/>
        <v>53700</v>
      </c>
      <c r="I17" s="207" t="s">
        <v>92</v>
      </c>
      <c r="J17" s="207">
        <f>H17/G17*100</f>
        <v>67.125</v>
      </c>
      <c r="M17" s="27"/>
    </row>
    <row r="18" spans="1:16" ht="25.5" x14ac:dyDescent="0.2">
      <c r="A18" s="125"/>
      <c r="B18" s="126">
        <v>65</v>
      </c>
      <c r="C18" s="125"/>
      <c r="D18" s="127" t="s">
        <v>50</v>
      </c>
      <c r="E18" s="120">
        <v>51620.58</v>
      </c>
      <c r="F18" s="120"/>
      <c r="G18" s="120">
        <f t="shared" si="1"/>
        <v>80000</v>
      </c>
      <c r="H18" s="120">
        <f t="shared" si="1"/>
        <v>53700</v>
      </c>
      <c r="I18" s="206">
        <f>H18/E18*100</f>
        <v>104.02827709413572</v>
      </c>
      <c r="J18" s="206">
        <f>H18/G18*100</f>
        <v>67.125</v>
      </c>
      <c r="M18" s="27"/>
    </row>
    <row r="19" spans="1:16" x14ac:dyDescent="0.2">
      <c r="A19" s="125"/>
      <c r="B19" s="126">
        <v>6526</v>
      </c>
      <c r="C19" s="125"/>
      <c r="D19" s="127" t="s">
        <v>133</v>
      </c>
      <c r="E19" s="120">
        <v>51620.58</v>
      </c>
      <c r="F19" s="120"/>
      <c r="G19" s="120">
        <v>80000</v>
      </c>
      <c r="H19" s="120">
        <v>53700</v>
      </c>
      <c r="I19" s="206"/>
      <c r="J19" s="206"/>
      <c r="M19" s="27"/>
    </row>
    <row r="20" spans="1:16" x14ac:dyDescent="0.2">
      <c r="A20" s="128"/>
      <c r="B20" s="123"/>
      <c r="C20" s="123">
        <v>311</v>
      </c>
      <c r="D20" s="124" t="s">
        <v>48</v>
      </c>
      <c r="E20" s="116">
        <f t="shared" ref="E20:H21" si="2">SUM(E21)</f>
        <v>399.85</v>
      </c>
      <c r="F20" s="116"/>
      <c r="G20" s="116">
        <f t="shared" si="2"/>
        <v>2500</v>
      </c>
      <c r="H20" s="116">
        <f t="shared" si="2"/>
        <v>663.7</v>
      </c>
      <c r="I20" s="207" t="s">
        <v>92</v>
      </c>
      <c r="J20" s="207">
        <f t="shared" ref="J20:J29" si="3">H20/G20*100</f>
        <v>26.547999999999998</v>
      </c>
      <c r="L20" s="27"/>
      <c r="M20" s="27"/>
    </row>
    <row r="21" spans="1:16" ht="25.5" x14ac:dyDescent="0.2">
      <c r="A21" s="125"/>
      <c r="B21" s="126">
        <v>66</v>
      </c>
      <c r="C21" s="125"/>
      <c r="D21" s="127" t="s">
        <v>51</v>
      </c>
      <c r="E21" s="120">
        <f t="shared" si="2"/>
        <v>399.85</v>
      </c>
      <c r="F21" s="120"/>
      <c r="G21" s="120">
        <f t="shared" si="2"/>
        <v>2500</v>
      </c>
      <c r="H21" s="120">
        <f t="shared" si="2"/>
        <v>663.7</v>
      </c>
      <c r="I21" s="206">
        <f>H21/E21*100</f>
        <v>165.98724521695635</v>
      </c>
      <c r="J21" s="206">
        <f t="shared" si="3"/>
        <v>26.547999999999998</v>
      </c>
      <c r="L21" s="27"/>
      <c r="M21" s="27"/>
    </row>
    <row r="22" spans="1:16" x14ac:dyDescent="0.2">
      <c r="A22" s="125"/>
      <c r="B22" s="126">
        <v>6615</v>
      </c>
      <c r="C22" s="125"/>
      <c r="D22" s="127" t="s">
        <v>135</v>
      </c>
      <c r="E22" s="120">
        <v>399.85</v>
      </c>
      <c r="F22" s="120"/>
      <c r="G22" s="120">
        <v>2500</v>
      </c>
      <c r="H22" s="120">
        <v>663.7</v>
      </c>
      <c r="I22" s="206"/>
      <c r="J22" s="206">
        <f t="shared" si="3"/>
        <v>26.547999999999998</v>
      </c>
      <c r="L22" s="27"/>
      <c r="M22" s="27"/>
    </row>
    <row r="23" spans="1:16" x14ac:dyDescent="0.2">
      <c r="A23" s="128"/>
      <c r="B23" s="123"/>
      <c r="C23" s="123">
        <v>611</v>
      </c>
      <c r="D23" s="124" t="s">
        <v>52</v>
      </c>
      <c r="E23" s="116">
        <f t="shared" ref="E23:H23" si="4">SUM(E24)</f>
        <v>95.26</v>
      </c>
      <c r="F23" s="116"/>
      <c r="G23" s="116">
        <f t="shared" si="4"/>
        <v>1000</v>
      </c>
      <c r="H23" s="116">
        <f t="shared" si="4"/>
        <v>29</v>
      </c>
      <c r="I23" s="207" t="s">
        <v>92</v>
      </c>
      <c r="J23" s="207">
        <f t="shared" si="3"/>
        <v>2.9000000000000004</v>
      </c>
      <c r="L23" s="27"/>
      <c r="M23" s="27"/>
    </row>
    <row r="24" spans="1:16" ht="24.75" customHeight="1" x14ac:dyDescent="0.2">
      <c r="A24" s="125"/>
      <c r="B24" s="126">
        <v>66</v>
      </c>
      <c r="C24" s="125"/>
      <c r="D24" s="127" t="s">
        <v>53</v>
      </c>
      <c r="E24" s="120">
        <v>95.26</v>
      </c>
      <c r="F24" s="120"/>
      <c r="G24" s="120">
        <v>1000</v>
      </c>
      <c r="H24" s="120">
        <v>29</v>
      </c>
      <c r="I24" s="206">
        <f>H24/E24*100</f>
        <v>30.442998110434598</v>
      </c>
      <c r="J24" s="206">
        <f t="shared" si="3"/>
        <v>2.9000000000000004</v>
      </c>
      <c r="L24" s="27"/>
      <c r="M24" s="27"/>
    </row>
    <row r="25" spans="1:16" x14ac:dyDescent="0.2">
      <c r="A25" s="125"/>
      <c r="B25" s="126">
        <v>6631</v>
      </c>
      <c r="C25" s="125"/>
      <c r="D25" s="127" t="s">
        <v>134</v>
      </c>
      <c r="E25" s="283">
        <v>95.26</v>
      </c>
      <c r="F25" s="283"/>
      <c r="G25" s="283">
        <v>1000</v>
      </c>
      <c r="H25" s="283">
        <v>29</v>
      </c>
      <c r="I25" s="206"/>
      <c r="J25" s="206">
        <f t="shared" si="3"/>
        <v>2.9000000000000004</v>
      </c>
      <c r="L25" s="27"/>
      <c r="M25" s="27"/>
    </row>
    <row r="26" spans="1:16" x14ac:dyDescent="0.2">
      <c r="A26" s="128"/>
      <c r="B26" s="123"/>
      <c r="C26" s="123">
        <v>11</v>
      </c>
      <c r="D26" s="124" t="s">
        <v>54</v>
      </c>
      <c r="E26" s="129">
        <f>SUM(E27)</f>
        <v>5385</v>
      </c>
      <c r="F26" s="129"/>
      <c r="G26" s="129">
        <f>SUM(G27)</f>
        <v>1875</v>
      </c>
      <c r="H26" s="129">
        <f>SUM(H27)</f>
        <v>4137.72</v>
      </c>
      <c r="I26" s="207" t="s">
        <v>92</v>
      </c>
      <c r="J26" s="207">
        <f t="shared" si="3"/>
        <v>220.67840000000004</v>
      </c>
      <c r="L26" s="30"/>
      <c r="M26" s="27"/>
    </row>
    <row r="27" spans="1:16" ht="25.5" x14ac:dyDescent="0.2">
      <c r="A27" s="125"/>
      <c r="B27" s="126">
        <v>67</v>
      </c>
      <c r="C27" s="125"/>
      <c r="D27" s="119" t="s">
        <v>183</v>
      </c>
      <c r="E27" s="120">
        <v>5385</v>
      </c>
      <c r="F27" s="120"/>
      <c r="G27" s="120">
        <v>1875</v>
      </c>
      <c r="H27" s="120">
        <v>4137.72</v>
      </c>
      <c r="I27" s="206" t="s">
        <v>92</v>
      </c>
      <c r="J27" s="206">
        <f t="shared" si="3"/>
        <v>220.67840000000004</v>
      </c>
      <c r="L27" s="30"/>
      <c r="M27" s="27"/>
    </row>
    <row r="28" spans="1:16" x14ac:dyDescent="0.2">
      <c r="A28" s="130"/>
      <c r="B28" s="131"/>
      <c r="C28" s="132">
        <v>13</v>
      </c>
      <c r="D28" s="133" t="s">
        <v>84</v>
      </c>
      <c r="E28" s="134">
        <f t="shared" ref="E28:H29" si="5">SUM(E29)</f>
        <v>59037.82</v>
      </c>
      <c r="F28" s="134"/>
      <c r="G28" s="134">
        <f t="shared" si="5"/>
        <v>79630</v>
      </c>
      <c r="H28" s="134">
        <f t="shared" si="5"/>
        <v>86661.4</v>
      </c>
      <c r="I28" s="207" t="s">
        <v>92</v>
      </c>
      <c r="J28" s="207">
        <f t="shared" si="3"/>
        <v>108.83008916237597</v>
      </c>
      <c r="L28" s="30"/>
    </row>
    <row r="29" spans="1:16" ht="25.5" x14ac:dyDescent="0.2">
      <c r="A29" s="125"/>
      <c r="B29" s="126">
        <v>67</v>
      </c>
      <c r="C29" s="125"/>
      <c r="D29" s="119" t="s">
        <v>85</v>
      </c>
      <c r="E29" s="120">
        <f t="shared" si="5"/>
        <v>59037.82</v>
      </c>
      <c r="F29" s="120"/>
      <c r="G29" s="120">
        <f t="shared" si="5"/>
        <v>79630</v>
      </c>
      <c r="H29" s="120">
        <f t="shared" si="5"/>
        <v>86661.4</v>
      </c>
      <c r="I29" s="206">
        <f>H29/E29*100</f>
        <v>146.78963417009638</v>
      </c>
      <c r="J29" s="206">
        <f t="shared" si="3"/>
        <v>108.83008916237597</v>
      </c>
      <c r="L29" s="27"/>
    </row>
    <row r="30" spans="1:16" x14ac:dyDescent="0.2">
      <c r="A30" s="125"/>
      <c r="B30" s="126">
        <v>6711</v>
      </c>
      <c r="C30" s="125"/>
      <c r="D30" s="119" t="s">
        <v>132</v>
      </c>
      <c r="E30" s="283">
        <v>59037.82</v>
      </c>
      <c r="F30" s="283"/>
      <c r="G30" s="283">
        <v>79630</v>
      </c>
      <c r="H30" s="283">
        <v>86661.4</v>
      </c>
      <c r="I30" s="206"/>
      <c r="J30" s="206"/>
      <c r="L30" s="27"/>
    </row>
    <row r="31" spans="1:16" x14ac:dyDescent="0.2">
      <c r="A31" s="135"/>
      <c r="B31" s="135"/>
      <c r="C31" s="136">
        <v>13</v>
      </c>
      <c r="D31" s="137" t="s">
        <v>87</v>
      </c>
      <c r="E31" s="326">
        <f>SUM(E32)</f>
        <v>21350.18</v>
      </c>
      <c r="F31" s="326"/>
      <c r="G31" s="326">
        <f>SUM(G32)</f>
        <v>6000</v>
      </c>
      <c r="H31" s="326">
        <f>SUM(H32)</f>
        <v>7305.8</v>
      </c>
      <c r="I31" s="207" t="s">
        <v>92</v>
      </c>
      <c r="J31" s="207">
        <f>H31/G31*100</f>
        <v>121.76333333333334</v>
      </c>
      <c r="L31" s="27"/>
    </row>
    <row r="32" spans="1:16" ht="25.5" x14ac:dyDescent="0.2">
      <c r="A32" s="125"/>
      <c r="B32" s="126"/>
      <c r="C32" s="125"/>
      <c r="D32" s="119" t="s">
        <v>88</v>
      </c>
      <c r="E32" s="120">
        <v>21350.18</v>
      </c>
      <c r="F32" s="120"/>
      <c r="G32" s="120">
        <v>6000</v>
      </c>
      <c r="H32" s="120">
        <v>7305.8</v>
      </c>
      <c r="I32" s="206" t="s">
        <v>92</v>
      </c>
      <c r="J32" s="206" t="s">
        <v>92</v>
      </c>
      <c r="L32" s="27"/>
      <c r="P32" t="s">
        <v>92</v>
      </c>
    </row>
    <row r="33" spans="1:13" ht="30" customHeight="1" x14ac:dyDescent="0.2">
      <c r="A33" s="138"/>
      <c r="B33" s="139"/>
      <c r="C33" s="132">
        <v>621</v>
      </c>
      <c r="D33" s="140" t="s">
        <v>80</v>
      </c>
      <c r="E33" s="134">
        <f>SUM(E34)</f>
        <v>0</v>
      </c>
      <c r="F33" s="134"/>
      <c r="G33" s="134">
        <f>SUM(G34)</f>
        <v>14600</v>
      </c>
      <c r="H33" s="134">
        <f>SUM(H34)</f>
        <v>0</v>
      </c>
      <c r="I33" s="207" t="s">
        <v>101</v>
      </c>
      <c r="J33" s="207">
        <f>H33/G33*100</f>
        <v>0</v>
      </c>
      <c r="L33" s="27"/>
      <c r="M33" t="s">
        <v>92</v>
      </c>
    </row>
    <row r="34" spans="1:13" x14ac:dyDescent="0.2">
      <c r="A34" s="125"/>
      <c r="B34" s="126">
        <v>922</v>
      </c>
      <c r="C34" s="125"/>
      <c r="D34" s="119" t="s">
        <v>93</v>
      </c>
      <c r="E34" s="120">
        <v>0</v>
      </c>
      <c r="F34" s="120"/>
      <c r="G34" s="120">
        <v>14600</v>
      </c>
      <c r="H34" s="120">
        <v>0</v>
      </c>
      <c r="I34" s="206" t="s">
        <v>92</v>
      </c>
      <c r="J34" s="206">
        <f>H34/G34*100</f>
        <v>0</v>
      </c>
      <c r="L34" s="27"/>
    </row>
    <row r="35" spans="1:13" x14ac:dyDescent="0.2">
      <c r="A35" s="141"/>
      <c r="B35" s="142"/>
      <c r="C35" s="143"/>
      <c r="D35" s="144" t="s">
        <v>55</v>
      </c>
      <c r="E35" s="145">
        <f>SUM(E13,E17,E20,E23,E26,E28,E31,E33)</f>
        <v>903077.89999999991</v>
      </c>
      <c r="F35" s="145">
        <f>SUM(F12,F33)</f>
        <v>0</v>
      </c>
      <c r="G35" s="145">
        <f>SUM(G12,G33)</f>
        <v>1705605</v>
      </c>
      <c r="H35" s="145">
        <f>SUM(H12,H33)</f>
        <v>982856.62</v>
      </c>
      <c r="I35" s="207">
        <f>H35/E35*100</f>
        <v>108.83409061388835</v>
      </c>
      <c r="J35" s="207">
        <f>H35/G35*100</f>
        <v>57.625101943298709</v>
      </c>
      <c r="M35" s="35"/>
    </row>
    <row r="36" spans="1:13" x14ac:dyDescent="0.2">
      <c r="A36" s="52"/>
      <c r="B36" s="53"/>
      <c r="C36" s="54"/>
      <c r="D36" s="55" t="s">
        <v>55</v>
      </c>
      <c r="E36" s="79">
        <f>SUM(E35)</f>
        <v>903077.89999999991</v>
      </c>
      <c r="F36" s="79">
        <f>SUM(F35)</f>
        <v>0</v>
      </c>
      <c r="G36" s="79">
        <f>SUM(G35)</f>
        <v>1705605</v>
      </c>
      <c r="H36" s="79">
        <f>SUM(H35)</f>
        <v>982856.62</v>
      </c>
      <c r="I36" s="231">
        <f>H36/E36*100</f>
        <v>108.83409061388835</v>
      </c>
      <c r="J36" s="231">
        <f>H36/G36*100</f>
        <v>57.625101943298709</v>
      </c>
      <c r="M36" s="35"/>
    </row>
    <row r="37" spans="1:13" x14ac:dyDescent="0.2">
      <c r="H37" t="s">
        <v>92</v>
      </c>
      <c r="M37" s="35"/>
    </row>
    <row r="38" spans="1:13" ht="15.75" customHeight="1" x14ac:dyDescent="0.2">
      <c r="A38" s="349" t="s">
        <v>19</v>
      </c>
      <c r="B38" s="349"/>
      <c r="C38" s="349"/>
      <c r="D38" s="349"/>
      <c r="E38" s="349"/>
      <c r="F38" s="349"/>
      <c r="G38" s="349"/>
      <c r="H38" s="171"/>
      <c r="I38" s="171"/>
      <c r="J38" s="171"/>
      <c r="L38" s="34"/>
      <c r="M38" s="35"/>
    </row>
    <row r="39" spans="1:13" ht="18" x14ac:dyDescent="0.2">
      <c r="A39" s="4"/>
      <c r="B39" s="4"/>
      <c r="C39" s="4"/>
      <c r="D39" s="4"/>
      <c r="E39" s="4"/>
      <c r="F39" s="4"/>
      <c r="G39" s="4"/>
      <c r="H39" s="4"/>
      <c r="I39" s="4"/>
      <c r="J39" s="4"/>
    </row>
    <row r="40" spans="1:13" x14ac:dyDescent="0.2">
      <c r="A40" s="21" t="s">
        <v>14</v>
      </c>
      <c r="B40" s="21" t="s">
        <v>15</v>
      </c>
      <c r="C40" s="21" t="s">
        <v>16</v>
      </c>
      <c r="D40" s="21" t="s">
        <v>20</v>
      </c>
      <c r="E40" s="190" t="s">
        <v>171</v>
      </c>
      <c r="F40" s="192"/>
      <c r="G40" s="192" t="s">
        <v>180</v>
      </c>
      <c r="H40" s="190" t="s">
        <v>174</v>
      </c>
      <c r="I40" s="192" t="s">
        <v>97</v>
      </c>
      <c r="J40" s="192" t="s">
        <v>97</v>
      </c>
    </row>
    <row r="41" spans="1:13" ht="15.75" customHeight="1" x14ac:dyDescent="0.2">
      <c r="A41" s="47">
        <v>3</v>
      </c>
      <c r="B41" s="46"/>
      <c r="C41" s="46"/>
      <c r="D41" s="46" t="s">
        <v>21</v>
      </c>
      <c r="E41" s="46"/>
      <c r="F41" s="77"/>
      <c r="G41" s="48"/>
      <c r="H41" s="48"/>
      <c r="I41" s="200" t="s">
        <v>98</v>
      </c>
      <c r="J41" s="196" t="s">
        <v>99</v>
      </c>
      <c r="L41" s="35"/>
    </row>
    <row r="42" spans="1:13" ht="15.75" customHeight="1" x14ac:dyDescent="0.2">
      <c r="A42" s="50"/>
      <c r="B42" s="50"/>
      <c r="C42" s="49">
        <v>522</v>
      </c>
      <c r="D42" s="50" t="s">
        <v>47</v>
      </c>
      <c r="E42" s="51">
        <f>SUM(E43:E53)</f>
        <v>884328.16999999993</v>
      </c>
      <c r="F42" s="73">
        <f>SUM(F43:F52)</f>
        <v>0</v>
      </c>
      <c r="G42" s="51">
        <f>SUM(G43:G52)</f>
        <v>1520000</v>
      </c>
      <c r="H42" s="51">
        <f>SUM(H43:H53)</f>
        <v>828532.17999999993</v>
      </c>
      <c r="I42" s="209">
        <f>H42/E42*100</f>
        <v>93.690578690940043</v>
      </c>
      <c r="J42" s="209">
        <f>H42/G42*100</f>
        <v>54.508696052631578</v>
      </c>
      <c r="L42" s="35"/>
    </row>
    <row r="43" spans="1:13" x14ac:dyDescent="0.2">
      <c r="A43" s="146"/>
      <c r="B43" s="147">
        <v>31</v>
      </c>
      <c r="C43" s="146"/>
      <c r="D43" s="148" t="s">
        <v>22</v>
      </c>
      <c r="E43" s="149"/>
      <c r="F43" s="149"/>
      <c r="G43" s="149">
        <v>1520000</v>
      </c>
      <c r="H43" s="149"/>
      <c r="I43" s="208" t="s">
        <v>92</v>
      </c>
      <c r="J43" s="208">
        <f>H43/G43*100</f>
        <v>0</v>
      </c>
      <c r="L43" s="35"/>
    </row>
    <row r="44" spans="1:13" x14ac:dyDescent="0.2">
      <c r="A44" s="146"/>
      <c r="B44" s="284">
        <v>3111</v>
      </c>
      <c r="C44" s="285"/>
      <c r="D44" s="286" t="s">
        <v>102</v>
      </c>
      <c r="E44" s="287">
        <v>765831.22</v>
      </c>
      <c r="F44" s="287"/>
      <c r="G44" s="287"/>
      <c r="H44" s="287">
        <v>718384.62</v>
      </c>
      <c r="I44" s="208"/>
      <c r="J44" s="208"/>
      <c r="L44" s="35"/>
    </row>
    <row r="45" spans="1:13" x14ac:dyDescent="0.2">
      <c r="A45" s="146"/>
      <c r="B45" s="284">
        <v>312</v>
      </c>
      <c r="C45" s="285"/>
      <c r="D45" s="286" t="s">
        <v>103</v>
      </c>
      <c r="E45" s="287">
        <v>19500</v>
      </c>
      <c r="F45" s="287"/>
      <c r="G45" s="287"/>
      <c r="H45" s="287">
        <v>22432.32</v>
      </c>
      <c r="I45" s="208"/>
      <c r="J45" s="208"/>
      <c r="L45" s="35"/>
    </row>
    <row r="46" spans="1:13" x14ac:dyDescent="0.2">
      <c r="A46" s="146"/>
      <c r="B46" s="284">
        <v>3132</v>
      </c>
      <c r="C46" s="285"/>
      <c r="D46" s="286" t="s">
        <v>136</v>
      </c>
      <c r="E46" s="287">
        <v>96796.95</v>
      </c>
      <c r="F46" s="287"/>
      <c r="G46" s="287"/>
      <c r="H46" s="287">
        <v>87715.24</v>
      </c>
      <c r="I46" s="208"/>
      <c r="J46" s="208"/>
      <c r="L46" s="35"/>
    </row>
    <row r="47" spans="1:13" x14ac:dyDescent="0.2">
      <c r="A47" s="146"/>
      <c r="B47" s="284">
        <v>3133</v>
      </c>
      <c r="C47" s="285"/>
      <c r="D47" s="286" t="s">
        <v>137</v>
      </c>
      <c r="E47" s="287"/>
      <c r="F47" s="287"/>
      <c r="G47" s="287"/>
      <c r="H47" s="287"/>
      <c r="I47" s="208"/>
      <c r="J47" s="208"/>
      <c r="L47" s="35"/>
    </row>
    <row r="48" spans="1:13" x14ac:dyDescent="0.2">
      <c r="A48" s="146"/>
      <c r="B48" s="147">
        <v>32</v>
      </c>
      <c r="C48" s="146"/>
      <c r="D48" s="152" t="s">
        <v>36</v>
      </c>
      <c r="E48" s="149">
        <v>1500</v>
      </c>
      <c r="F48" s="149"/>
      <c r="G48" s="149"/>
      <c r="H48" s="149"/>
      <c r="I48" s="208">
        <f>H48/E48*100</f>
        <v>0</v>
      </c>
      <c r="J48" s="208" t="s">
        <v>92</v>
      </c>
      <c r="L48" s="35"/>
    </row>
    <row r="49" spans="1:12" x14ac:dyDescent="0.2">
      <c r="A49" s="146"/>
      <c r="B49" s="147">
        <v>3225</v>
      </c>
      <c r="C49" s="146"/>
      <c r="D49" s="152" t="s">
        <v>119</v>
      </c>
      <c r="E49" s="149"/>
      <c r="F49" s="149"/>
      <c r="G49" s="149"/>
      <c r="H49" s="149"/>
      <c r="I49" s="208"/>
      <c r="J49" s="208"/>
      <c r="L49" s="35"/>
    </row>
    <row r="50" spans="1:12" x14ac:dyDescent="0.2">
      <c r="A50" s="146"/>
      <c r="B50" s="147">
        <v>34</v>
      </c>
      <c r="C50" s="146"/>
      <c r="D50" s="152" t="s">
        <v>56</v>
      </c>
      <c r="E50" s="149"/>
      <c r="F50" s="149"/>
      <c r="G50" s="149"/>
      <c r="H50" s="149"/>
      <c r="I50" s="208" t="s">
        <v>92</v>
      </c>
      <c r="J50" s="208" t="s">
        <v>92</v>
      </c>
      <c r="L50" s="35"/>
    </row>
    <row r="51" spans="1:12" x14ac:dyDescent="0.2">
      <c r="A51" s="146"/>
      <c r="B51" s="147">
        <v>3433</v>
      </c>
      <c r="C51" s="146"/>
      <c r="D51" s="152" t="s">
        <v>128</v>
      </c>
      <c r="E51" s="149"/>
      <c r="F51" s="149"/>
      <c r="G51" s="149"/>
      <c r="H51" s="149"/>
      <c r="I51" s="208"/>
      <c r="J51" s="208"/>
      <c r="L51" s="35"/>
    </row>
    <row r="52" spans="1:12" x14ac:dyDescent="0.2">
      <c r="A52" s="146"/>
      <c r="B52" s="147">
        <v>42</v>
      </c>
      <c r="C52" s="146"/>
      <c r="D52" s="148" t="s">
        <v>23</v>
      </c>
      <c r="E52" s="149">
        <v>700</v>
      </c>
      <c r="F52" s="149"/>
      <c r="G52" s="149"/>
      <c r="H52" s="149"/>
      <c r="I52" s="208" t="s">
        <v>92</v>
      </c>
      <c r="J52" s="208" t="s">
        <v>92</v>
      </c>
    </row>
    <row r="53" spans="1:12" x14ac:dyDescent="0.2">
      <c r="A53" s="146"/>
      <c r="B53" s="147">
        <v>45</v>
      </c>
      <c r="C53" s="146"/>
      <c r="D53" s="152" t="s">
        <v>81</v>
      </c>
      <c r="E53" s="149"/>
      <c r="F53" s="149"/>
      <c r="G53" s="149"/>
      <c r="H53" s="149"/>
      <c r="I53" s="208" t="s">
        <v>92</v>
      </c>
      <c r="J53" s="208" t="s">
        <v>92</v>
      </c>
    </row>
    <row r="54" spans="1:12" x14ac:dyDescent="0.2">
      <c r="A54" s="69"/>
      <c r="B54" s="76"/>
      <c r="C54" s="72">
        <v>431</v>
      </c>
      <c r="D54" s="70" t="s">
        <v>49</v>
      </c>
      <c r="E54" s="73">
        <f>SUM(E55,E74,E77)</f>
        <v>41713.11</v>
      </c>
      <c r="F54" s="73"/>
      <c r="G54" s="73">
        <f>SUM(G55,G74,G77)</f>
        <v>80000</v>
      </c>
      <c r="H54" s="73">
        <f>SUM(H55,H74,H77)</f>
        <v>35112.839999999997</v>
      </c>
      <c r="I54" s="209">
        <f t="shared" ref="I54:I60" si="6">H54/E54*100</f>
        <v>84.176988961024477</v>
      </c>
      <c r="J54" s="209">
        <f>H54/G54*100</f>
        <v>43.89105</v>
      </c>
    </row>
    <row r="55" spans="1:12" x14ac:dyDescent="0.2">
      <c r="A55" s="150"/>
      <c r="B55" s="151">
        <v>32</v>
      </c>
      <c r="C55" s="150"/>
      <c r="D55" s="288" t="s">
        <v>36</v>
      </c>
      <c r="E55" s="149">
        <f>SUM(E56:E73)</f>
        <v>41073.57</v>
      </c>
      <c r="F55" s="149"/>
      <c r="G55" s="149">
        <v>78500</v>
      </c>
      <c r="H55" s="149">
        <f>SUM(H56:H73)</f>
        <v>34694.839999999997</v>
      </c>
      <c r="I55" s="208">
        <f t="shared" si="6"/>
        <v>84.46998885171169</v>
      </c>
      <c r="J55" s="208">
        <f>H55/G55*100</f>
        <v>44.197248407643308</v>
      </c>
      <c r="K55" t="s">
        <v>92</v>
      </c>
    </row>
    <row r="56" spans="1:12" x14ac:dyDescent="0.2">
      <c r="A56" s="150"/>
      <c r="B56" s="289">
        <v>3211</v>
      </c>
      <c r="C56" s="290"/>
      <c r="D56" s="291" t="s">
        <v>117</v>
      </c>
      <c r="E56" s="287">
        <v>16441.150000000001</v>
      </c>
      <c r="F56" s="287"/>
      <c r="G56" s="287"/>
      <c r="H56" s="287">
        <v>11363.41</v>
      </c>
      <c r="I56" s="208">
        <f t="shared" si="6"/>
        <v>69.115664050264115</v>
      </c>
      <c r="J56" s="208"/>
    </row>
    <row r="57" spans="1:12" x14ac:dyDescent="0.2">
      <c r="A57" s="150"/>
      <c r="B57" s="289">
        <v>3212</v>
      </c>
      <c r="C57" s="290"/>
      <c r="D57" s="291" t="s">
        <v>106</v>
      </c>
      <c r="E57" s="287">
        <v>3274.71</v>
      </c>
      <c r="F57" s="287"/>
      <c r="G57" s="287"/>
      <c r="H57" s="287">
        <v>2587.2800000000002</v>
      </c>
      <c r="I57" s="208">
        <f t="shared" si="6"/>
        <v>79.007912150999644</v>
      </c>
      <c r="J57" s="208"/>
    </row>
    <row r="58" spans="1:12" x14ac:dyDescent="0.2">
      <c r="A58" s="150"/>
      <c r="B58" s="289">
        <v>3213</v>
      </c>
      <c r="C58" s="290"/>
      <c r="D58" s="291" t="s">
        <v>118</v>
      </c>
      <c r="E58" s="287">
        <v>236.16</v>
      </c>
      <c r="F58" s="287"/>
      <c r="G58" s="287"/>
      <c r="H58" s="287">
        <v>717.75</v>
      </c>
      <c r="I58" s="208">
        <f t="shared" si="6"/>
        <v>303.92530487804879</v>
      </c>
      <c r="J58" s="208"/>
    </row>
    <row r="59" spans="1:12" x14ac:dyDescent="0.2">
      <c r="A59" s="150"/>
      <c r="B59" s="289">
        <v>3221</v>
      </c>
      <c r="C59" s="290"/>
      <c r="D59" s="291" t="s">
        <v>107</v>
      </c>
      <c r="E59" s="287">
        <v>178.74</v>
      </c>
      <c r="F59" s="287"/>
      <c r="G59" s="287"/>
      <c r="H59" s="287"/>
      <c r="I59" s="208">
        <f t="shared" si="6"/>
        <v>0</v>
      </c>
      <c r="J59" s="208"/>
    </row>
    <row r="60" spans="1:12" x14ac:dyDescent="0.2">
      <c r="A60" s="150"/>
      <c r="B60" s="289">
        <v>3223</v>
      </c>
      <c r="C60" s="290"/>
      <c r="D60" s="291" t="s">
        <v>108</v>
      </c>
      <c r="E60" s="287">
        <v>340.04</v>
      </c>
      <c r="F60" s="287"/>
      <c r="G60" s="287"/>
      <c r="H60" s="287">
        <v>1039.33</v>
      </c>
      <c r="I60" s="208">
        <f t="shared" si="6"/>
        <v>305.64933537230911</v>
      </c>
      <c r="J60" s="208"/>
    </row>
    <row r="61" spans="1:12" x14ac:dyDescent="0.2">
      <c r="A61" s="150"/>
      <c r="B61" s="289">
        <v>3224</v>
      </c>
      <c r="C61" s="290"/>
      <c r="D61" s="291" t="s">
        <v>166</v>
      </c>
      <c r="E61" s="287"/>
      <c r="F61" s="287"/>
      <c r="G61" s="287"/>
      <c r="H61" s="287"/>
      <c r="I61" s="208"/>
      <c r="J61" s="208"/>
    </row>
    <row r="62" spans="1:12" x14ac:dyDescent="0.2">
      <c r="A62" s="150"/>
      <c r="B62" s="289">
        <v>3225</v>
      </c>
      <c r="C62" s="290"/>
      <c r="D62" s="291" t="s">
        <v>119</v>
      </c>
      <c r="E62" s="287"/>
      <c r="F62" s="287"/>
      <c r="G62" s="287"/>
      <c r="H62" s="287">
        <v>612.54</v>
      </c>
      <c r="I62" s="208" t="s">
        <v>92</v>
      </c>
      <c r="J62" s="208"/>
    </row>
    <row r="63" spans="1:12" x14ac:dyDescent="0.2">
      <c r="A63" s="150"/>
      <c r="B63" s="289">
        <v>3231</v>
      </c>
      <c r="C63" s="290"/>
      <c r="D63" s="291" t="s">
        <v>120</v>
      </c>
      <c r="E63" s="287">
        <v>748.17</v>
      </c>
      <c r="F63" s="287"/>
      <c r="G63" s="287"/>
      <c r="H63" s="287">
        <v>752.62</v>
      </c>
      <c r="I63" s="208">
        <f>H63/E63*100</f>
        <v>100.5947846077763</v>
      </c>
      <c r="J63" s="208"/>
    </row>
    <row r="64" spans="1:12" x14ac:dyDescent="0.2">
      <c r="A64" s="150"/>
      <c r="B64" s="289">
        <v>3232</v>
      </c>
      <c r="C64" s="290"/>
      <c r="D64" s="291" t="s">
        <v>167</v>
      </c>
      <c r="E64" s="287">
        <v>656.97</v>
      </c>
      <c r="F64" s="287"/>
      <c r="G64" s="287"/>
      <c r="H64" s="287">
        <v>635</v>
      </c>
      <c r="I64" s="208">
        <f>H64/E64*100</f>
        <v>96.65585947607957</v>
      </c>
      <c r="J64" s="208"/>
    </row>
    <row r="65" spans="1:11" x14ac:dyDescent="0.2">
      <c r="A65" s="150"/>
      <c r="B65" s="289">
        <v>3233</v>
      </c>
      <c r="C65" s="290"/>
      <c r="D65" s="291" t="s">
        <v>126</v>
      </c>
      <c r="E65" s="287"/>
      <c r="F65" s="287"/>
      <c r="G65" s="287"/>
      <c r="H65" s="287"/>
      <c r="I65" s="208" t="s">
        <v>92</v>
      </c>
      <c r="J65" s="208"/>
    </row>
    <row r="66" spans="1:11" x14ac:dyDescent="0.2">
      <c r="A66" s="150"/>
      <c r="B66" s="289">
        <v>3234</v>
      </c>
      <c r="C66" s="290"/>
      <c r="D66" s="291" t="s">
        <v>111</v>
      </c>
      <c r="E66" s="287">
        <v>306.14999999999998</v>
      </c>
      <c r="F66" s="287"/>
      <c r="G66" s="287"/>
      <c r="H66" s="287">
        <v>264.66000000000003</v>
      </c>
      <c r="I66" s="208" t="s">
        <v>92</v>
      </c>
      <c r="J66" s="208"/>
    </row>
    <row r="67" spans="1:11" x14ac:dyDescent="0.2">
      <c r="A67" s="150"/>
      <c r="B67" s="289">
        <v>3237</v>
      </c>
      <c r="C67" s="290"/>
      <c r="D67" s="291" t="s">
        <v>138</v>
      </c>
      <c r="E67" s="287">
        <v>7875.94</v>
      </c>
      <c r="F67" s="287"/>
      <c r="G67" s="287"/>
      <c r="H67" s="287">
        <v>6995.68</v>
      </c>
      <c r="I67" s="208">
        <f>H67/E67*100</f>
        <v>88.823429330340261</v>
      </c>
      <c r="J67" s="208"/>
    </row>
    <row r="68" spans="1:11" x14ac:dyDescent="0.2">
      <c r="A68" s="150"/>
      <c r="B68" s="289">
        <v>3238</v>
      </c>
      <c r="C68" s="290"/>
      <c r="D68" s="291" t="s">
        <v>114</v>
      </c>
      <c r="E68" s="287">
        <v>1610.67</v>
      </c>
      <c r="F68" s="287"/>
      <c r="G68" s="287"/>
      <c r="H68" s="287">
        <v>241.82</v>
      </c>
      <c r="I68" s="208" t="s">
        <v>92</v>
      </c>
      <c r="J68" s="208"/>
    </row>
    <row r="69" spans="1:11" x14ac:dyDescent="0.2">
      <c r="A69" s="150"/>
      <c r="B69" s="289">
        <v>3239</v>
      </c>
      <c r="C69" s="290"/>
      <c r="D69" s="291" t="s">
        <v>115</v>
      </c>
      <c r="E69" s="287">
        <v>3527.06</v>
      </c>
      <c r="F69" s="287"/>
      <c r="G69" s="287"/>
      <c r="H69" s="287">
        <v>2455.0100000000002</v>
      </c>
      <c r="I69" s="208">
        <f t="shared" ref="I69:I75" si="7">H69/E69*100</f>
        <v>69.604996796198535</v>
      </c>
      <c r="J69" s="208"/>
    </row>
    <row r="70" spans="1:11" s="345" customFormat="1" x14ac:dyDescent="0.2">
      <c r="A70" s="150"/>
      <c r="B70" s="289">
        <v>3292</v>
      </c>
      <c r="C70" s="290"/>
      <c r="D70" s="291" t="s">
        <v>184</v>
      </c>
      <c r="E70" s="287"/>
      <c r="F70" s="287"/>
      <c r="G70" s="287"/>
      <c r="H70" s="287">
        <v>950.19</v>
      </c>
      <c r="I70" s="208"/>
      <c r="J70" s="208"/>
    </row>
    <row r="71" spans="1:11" x14ac:dyDescent="0.2">
      <c r="A71" s="150"/>
      <c r="B71" s="289">
        <v>3293</v>
      </c>
      <c r="C71" s="290"/>
      <c r="D71" s="291" t="s">
        <v>121</v>
      </c>
      <c r="E71" s="287">
        <v>2087.9899999999998</v>
      </c>
      <c r="F71" s="287"/>
      <c r="G71" s="287"/>
      <c r="H71" s="287">
        <v>1159.55</v>
      </c>
      <c r="I71" s="208">
        <f t="shared" si="7"/>
        <v>55.534269800142724</v>
      </c>
      <c r="J71" s="208"/>
    </row>
    <row r="72" spans="1:11" x14ac:dyDescent="0.2">
      <c r="A72" s="150"/>
      <c r="B72" s="289">
        <v>3294</v>
      </c>
      <c r="C72" s="290"/>
      <c r="D72" s="291" t="s">
        <v>122</v>
      </c>
      <c r="E72" s="287">
        <v>544.82000000000005</v>
      </c>
      <c r="F72" s="287"/>
      <c r="G72" s="287"/>
      <c r="H72" s="287">
        <v>610</v>
      </c>
      <c r="I72" s="208">
        <f t="shared" si="7"/>
        <v>111.96358430307257</v>
      </c>
      <c r="J72" s="208"/>
    </row>
    <row r="73" spans="1:11" x14ac:dyDescent="0.2">
      <c r="A73" s="150"/>
      <c r="B73" s="289">
        <v>3299</v>
      </c>
      <c r="C73" s="290"/>
      <c r="D73" s="291" t="s">
        <v>139</v>
      </c>
      <c r="E73" s="287">
        <v>3245</v>
      </c>
      <c r="F73" s="287"/>
      <c r="G73" s="287"/>
      <c r="H73" s="287">
        <v>4310</v>
      </c>
      <c r="I73" s="208">
        <f t="shared" si="7"/>
        <v>132.81972265023111</v>
      </c>
      <c r="J73" s="208"/>
    </row>
    <row r="74" spans="1:11" x14ac:dyDescent="0.2">
      <c r="A74" s="150"/>
      <c r="B74" s="151">
        <v>34</v>
      </c>
      <c r="C74" s="150"/>
      <c r="D74" s="288" t="s">
        <v>56</v>
      </c>
      <c r="E74" s="149">
        <f>SUM(E75:E76)</f>
        <v>611.54</v>
      </c>
      <c r="F74" s="149"/>
      <c r="G74" s="149">
        <f>SUM(G75:G76)</f>
        <v>1000</v>
      </c>
      <c r="H74" s="149"/>
      <c r="I74" s="208">
        <f t="shared" si="7"/>
        <v>0</v>
      </c>
      <c r="J74" s="208">
        <f>H74/G74*100</f>
        <v>0</v>
      </c>
    </row>
    <row r="75" spans="1:11" x14ac:dyDescent="0.2">
      <c r="A75" s="150"/>
      <c r="B75" s="289">
        <v>3431</v>
      </c>
      <c r="C75" s="290"/>
      <c r="D75" s="291" t="s">
        <v>127</v>
      </c>
      <c r="E75" s="287">
        <v>611.54</v>
      </c>
      <c r="F75" s="287"/>
      <c r="G75" s="287">
        <v>1000</v>
      </c>
      <c r="H75" s="287"/>
      <c r="I75" s="208">
        <f t="shared" si="7"/>
        <v>0</v>
      </c>
      <c r="J75" s="208"/>
    </row>
    <row r="76" spans="1:11" x14ac:dyDescent="0.2">
      <c r="A76" s="150"/>
      <c r="B76" s="289">
        <v>3433</v>
      </c>
      <c r="C76" s="290"/>
      <c r="D76" s="291" t="s">
        <v>168</v>
      </c>
      <c r="E76" s="287"/>
      <c r="F76" s="287"/>
      <c r="G76" s="287"/>
      <c r="H76" s="287"/>
      <c r="I76" s="208"/>
      <c r="J76" s="208"/>
    </row>
    <row r="77" spans="1:11" x14ac:dyDescent="0.2">
      <c r="A77" s="150"/>
      <c r="B77" s="151">
        <v>42</v>
      </c>
      <c r="C77" s="150"/>
      <c r="D77" s="288" t="s">
        <v>23</v>
      </c>
      <c r="E77" s="149">
        <f>SUM(E78:E79)</f>
        <v>28</v>
      </c>
      <c r="F77" s="149">
        <v>0</v>
      </c>
      <c r="G77" s="149">
        <f>SUM(G78:G79)</f>
        <v>500</v>
      </c>
      <c r="H77" s="149">
        <f>SUM(H78:H79)</f>
        <v>418</v>
      </c>
      <c r="I77" s="208">
        <f>H77/E77*100</f>
        <v>1492.8571428571429</v>
      </c>
      <c r="J77" s="208">
        <f>H77/G77*100</f>
        <v>83.6</v>
      </c>
      <c r="K77" t="s">
        <v>92</v>
      </c>
    </row>
    <row r="78" spans="1:11" x14ac:dyDescent="0.2">
      <c r="A78" s="150"/>
      <c r="B78" s="289">
        <v>4221</v>
      </c>
      <c r="C78" s="290"/>
      <c r="D78" s="291" t="s">
        <v>140</v>
      </c>
      <c r="E78" s="287">
        <v>28</v>
      </c>
      <c r="F78" s="287"/>
      <c r="G78" s="287">
        <v>500</v>
      </c>
      <c r="H78" s="287">
        <v>418</v>
      </c>
      <c r="I78" s="208"/>
      <c r="J78" s="208"/>
    </row>
    <row r="79" spans="1:11" x14ac:dyDescent="0.2">
      <c r="A79" s="150"/>
      <c r="B79" s="289">
        <v>4227</v>
      </c>
      <c r="C79" s="290"/>
      <c r="D79" s="291" t="s">
        <v>165</v>
      </c>
      <c r="E79" s="287"/>
      <c r="F79" s="287"/>
      <c r="G79" s="287"/>
      <c r="H79" s="287"/>
      <c r="I79" s="208"/>
      <c r="J79" s="208"/>
    </row>
    <row r="80" spans="1:11" x14ac:dyDescent="0.2">
      <c r="A80" s="71"/>
      <c r="B80" s="72"/>
      <c r="C80" s="72">
        <v>311</v>
      </c>
      <c r="D80" s="70" t="s">
        <v>48</v>
      </c>
      <c r="E80" s="73">
        <f>E81+E83</f>
        <v>0</v>
      </c>
      <c r="F80" s="73">
        <f>F81+F83</f>
        <v>0</v>
      </c>
      <c r="G80" s="73">
        <f>G81+G83</f>
        <v>2500</v>
      </c>
      <c r="H80" s="73">
        <f>H81+H83</f>
        <v>0</v>
      </c>
      <c r="I80" s="209" t="s">
        <v>92</v>
      </c>
      <c r="J80" s="209">
        <f>H80/G80*100</f>
        <v>0</v>
      </c>
    </row>
    <row r="81" spans="1:12" x14ac:dyDescent="0.2">
      <c r="A81" s="150"/>
      <c r="B81" s="151">
        <v>32</v>
      </c>
      <c r="C81" s="150"/>
      <c r="D81" s="152" t="s">
        <v>36</v>
      </c>
      <c r="E81" s="149"/>
      <c r="F81" s="149"/>
      <c r="G81" s="149"/>
      <c r="H81" s="149"/>
      <c r="I81" s="208" t="s">
        <v>92</v>
      </c>
      <c r="J81" s="208" t="s">
        <v>92</v>
      </c>
      <c r="K81" t="s">
        <v>92</v>
      </c>
    </row>
    <row r="82" spans="1:12" x14ac:dyDescent="0.2">
      <c r="A82" s="150"/>
      <c r="B82" s="151">
        <v>3237</v>
      </c>
      <c r="C82" s="150"/>
      <c r="D82" s="152" t="s">
        <v>138</v>
      </c>
      <c r="E82" s="149">
        <v>0</v>
      </c>
      <c r="F82" s="149"/>
      <c r="G82" s="149"/>
      <c r="H82" s="149">
        <v>0</v>
      </c>
      <c r="I82" s="208"/>
      <c r="J82" s="208"/>
    </row>
    <row r="83" spans="1:12" x14ac:dyDescent="0.2">
      <c r="A83" s="150"/>
      <c r="B83" s="151">
        <v>42</v>
      </c>
      <c r="C83" s="150"/>
      <c r="D83" s="152" t="s">
        <v>23</v>
      </c>
      <c r="E83" s="149"/>
      <c r="F83" s="149"/>
      <c r="G83" s="149">
        <v>2500</v>
      </c>
      <c r="H83" s="149"/>
      <c r="I83" s="208" t="s">
        <v>92</v>
      </c>
      <c r="J83" s="208">
        <f>H83/G83*100</f>
        <v>0</v>
      </c>
      <c r="K83" t="s">
        <v>92</v>
      </c>
    </row>
    <row r="84" spans="1:12" x14ac:dyDescent="0.2">
      <c r="A84" s="71"/>
      <c r="B84" s="72"/>
      <c r="C84" s="72">
        <v>611</v>
      </c>
      <c r="D84" s="70" t="s">
        <v>52</v>
      </c>
      <c r="E84" s="73"/>
      <c r="F84" s="73"/>
      <c r="G84" s="73">
        <f>SUM(G85:G86)</f>
        <v>1000</v>
      </c>
      <c r="H84" s="73"/>
      <c r="I84" s="209" t="s">
        <v>92</v>
      </c>
      <c r="J84" s="209">
        <f>H84/G84*100</f>
        <v>0</v>
      </c>
    </row>
    <row r="85" spans="1:12" x14ac:dyDescent="0.2">
      <c r="A85" s="150"/>
      <c r="B85" s="151">
        <v>42</v>
      </c>
      <c r="C85" s="150"/>
      <c r="D85" s="152" t="s">
        <v>57</v>
      </c>
      <c r="E85" s="153">
        <v>0</v>
      </c>
      <c r="F85" s="149"/>
      <c r="G85" s="153"/>
      <c r="H85" s="153">
        <v>0</v>
      </c>
      <c r="I85" s="208" t="s">
        <v>92</v>
      </c>
      <c r="J85" s="208" t="s">
        <v>92</v>
      </c>
    </row>
    <row r="86" spans="1:12" x14ac:dyDescent="0.2">
      <c r="A86" s="150"/>
      <c r="B86" s="151">
        <v>4226</v>
      </c>
      <c r="C86" s="150"/>
      <c r="D86" s="152" t="s">
        <v>130</v>
      </c>
      <c r="E86" s="153"/>
      <c r="F86" s="149"/>
      <c r="G86" s="153">
        <v>1000</v>
      </c>
      <c r="H86" s="153"/>
      <c r="I86" s="208" t="s">
        <v>92</v>
      </c>
      <c r="J86" s="208" t="s">
        <v>92</v>
      </c>
    </row>
    <row r="87" spans="1:12" x14ac:dyDescent="0.2">
      <c r="A87" s="150"/>
      <c r="B87" s="151">
        <v>45</v>
      </c>
      <c r="C87" s="150"/>
      <c r="D87" s="152" t="s">
        <v>86</v>
      </c>
      <c r="E87" s="153">
        <v>0</v>
      </c>
      <c r="F87" s="149"/>
      <c r="G87" s="153"/>
      <c r="H87" s="153">
        <v>0</v>
      </c>
      <c r="I87" s="208" t="s">
        <v>92</v>
      </c>
      <c r="J87" s="208" t="s">
        <v>92</v>
      </c>
    </row>
    <row r="88" spans="1:12" x14ac:dyDescent="0.2">
      <c r="A88" s="71"/>
      <c r="B88" s="72"/>
      <c r="C88" s="72">
        <v>11</v>
      </c>
      <c r="D88" s="70" t="s">
        <v>163</v>
      </c>
      <c r="E88" s="73">
        <f>SUM(E89:E90)</f>
        <v>5385</v>
      </c>
      <c r="F88" s="73"/>
      <c r="G88" s="73">
        <f>SUM(G89:G90)</f>
        <v>1875</v>
      </c>
      <c r="H88" s="73">
        <f>SUM(H89:H90)</f>
        <v>4137.72</v>
      </c>
      <c r="I88" s="209" t="s">
        <v>92</v>
      </c>
      <c r="J88" s="209">
        <f>H88/G88*100</f>
        <v>220.67840000000004</v>
      </c>
      <c r="L88" s="31"/>
    </row>
    <row r="89" spans="1:12" x14ac:dyDescent="0.2">
      <c r="A89" s="150"/>
      <c r="B89" s="151">
        <v>32</v>
      </c>
      <c r="C89" s="150"/>
      <c r="D89" s="152" t="s">
        <v>36</v>
      </c>
      <c r="E89" s="149">
        <v>5385</v>
      </c>
      <c r="F89" s="149"/>
      <c r="G89" s="149">
        <v>1875</v>
      </c>
      <c r="H89" s="149">
        <v>4137.72</v>
      </c>
      <c r="I89" s="208" t="s">
        <v>92</v>
      </c>
      <c r="J89" s="208">
        <f>H89/G89*100</f>
        <v>220.67840000000004</v>
      </c>
      <c r="L89" s="31"/>
    </row>
    <row r="90" spans="1:12" x14ac:dyDescent="0.2">
      <c r="A90" s="150"/>
      <c r="B90" s="151">
        <v>42</v>
      </c>
      <c r="C90" s="150"/>
      <c r="D90" s="152" t="s">
        <v>57</v>
      </c>
      <c r="E90" s="149">
        <v>0</v>
      </c>
      <c r="F90" s="149"/>
      <c r="G90" s="149">
        <v>0</v>
      </c>
      <c r="H90" s="149">
        <v>0</v>
      </c>
      <c r="I90" s="208" t="s">
        <v>92</v>
      </c>
      <c r="J90" s="208" t="s">
        <v>92</v>
      </c>
      <c r="L90" s="31"/>
    </row>
    <row r="91" spans="1:12" x14ac:dyDescent="0.2">
      <c r="A91" s="154"/>
      <c r="B91" s="155"/>
      <c r="C91" s="156">
        <v>13</v>
      </c>
      <c r="D91" s="157" t="s">
        <v>83</v>
      </c>
      <c r="E91" s="201">
        <f>SUM(E92)</f>
        <v>59037.82</v>
      </c>
      <c r="F91" s="158"/>
      <c r="G91" s="201">
        <f>SUM(G92)</f>
        <v>79630</v>
      </c>
      <c r="H91" s="201">
        <f>SUM(H92)</f>
        <v>62725.380000000005</v>
      </c>
      <c r="I91" s="209">
        <f>H91/E91*100</f>
        <v>106.24609784033355</v>
      </c>
      <c r="J91" s="209">
        <f>H91/G91*100</f>
        <v>78.771041064925285</v>
      </c>
      <c r="L91" s="27"/>
    </row>
    <row r="92" spans="1:12" x14ac:dyDescent="0.2">
      <c r="A92" s="150"/>
      <c r="B92" s="151">
        <v>32</v>
      </c>
      <c r="C92" s="150"/>
      <c r="D92" s="152" t="s">
        <v>36</v>
      </c>
      <c r="E92" s="149">
        <f>SUM(E93:E102)</f>
        <v>59037.82</v>
      </c>
      <c r="F92" s="149"/>
      <c r="G92" s="149">
        <v>79630</v>
      </c>
      <c r="H92" s="149">
        <f>SUM(H93:H102)</f>
        <v>62725.380000000005</v>
      </c>
      <c r="I92" s="208">
        <f>H92/E92*100</f>
        <v>106.24609784033355</v>
      </c>
      <c r="J92" s="208">
        <f>H92/G92*100</f>
        <v>78.771041064925285</v>
      </c>
      <c r="L92" s="27"/>
    </row>
    <row r="93" spans="1:12" x14ac:dyDescent="0.2">
      <c r="A93" s="150"/>
      <c r="B93" s="289">
        <v>3212</v>
      </c>
      <c r="C93" s="290"/>
      <c r="D93" s="291" t="s">
        <v>106</v>
      </c>
      <c r="E93" s="287">
        <v>34230.410000000003</v>
      </c>
      <c r="F93" s="287"/>
      <c r="G93" s="287"/>
      <c r="H93" s="287">
        <v>36206.65</v>
      </c>
      <c r="I93" s="208"/>
      <c r="J93" s="208"/>
      <c r="L93" s="27"/>
    </row>
    <row r="94" spans="1:12" x14ac:dyDescent="0.2">
      <c r="A94" s="150"/>
      <c r="B94" s="289">
        <v>3221</v>
      </c>
      <c r="C94" s="290"/>
      <c r="D94" s="291" t="s">
        <v>107</v>
      </c>
      <c r="E94" s="287">
        <v>4503.3500000000004</v>
      </c>
      <c r="F94" s="287"/>
      <c r="G94" s="287"/>
      <c r="H94" s="287">
        <v>4485.55</v>
      </c>
      <c r="I94" s="208"/>
      <c r="J94" s="208"/>
      <c r="L94" s="27"/>
    </row>
    <row r="95" spans="1:12" x14ac:dyDescent="0.2">
      <c r="A95" s="150"/>
      <c r="B95" s="289">
        <v>3223</v>
      </c>
      <c r="C95" s="290"/>
      <c r="D95" s="291" t="s">
        <v>108</v>
      </c>
      <c r="E95" s="287">
        <v>13146.46</v>
      </c>
      <c r="F95" s="287"/>
      <c r="G95" s="287"/>
      <c r="H95" s="287">
        <v>13323.49</v>
      </c>
      <c r="I95" s="208"/>
      <c r="J95" s="208"/>
      <c r="L95" s="27"/>
    </row>
    <row r="96" spans="1:12" x14ac:dyDescent="0.2">
      <c r="A96" s="150"/>
      <c r="B96" s="289">
        <v>3224</v>
      </c>
      <c r="C96" s="290"/>
      <c r="D96" s="291" t="s">
        <v>109</v>
      </c>
      <c r="E96" s="287">
        <v>700</v>
      </c>
      <c r="F96" s="287"/>
      <c r="G96" s="287"/>
      <c r="H96" s="287">
        <v>582.28</v>
      </c>
      <c r="I96" s="208"/>
      <c r="J96" s="208"/>
      <c r="L96" s="27"/>
    </row>
    <row r="97" spans="1:12" x14ac:dyDescent="0.2">
      <c r="A97" s="150"/>
      <c r="B97" s="289">
        <v>3232</v>
      </c>
      <c r="C97" s="290"/>
      <c r="D97" s="291" t="s">
        <v>110</v>
      </c>
      <c r="E97" s="287">
        <v>1300</v>
      </c>
      <c r="F97" s="287"/>
      <c r="G97" s="287"/>
      <c r="H97" s="287">
        <v>2101.36</v>
      </c>
      <c r="I97" s="208"/>
      <c r="J97" s="208"/>
      <c r="L97" s="27"/>
    </row>
    <row r="98" spans="1:12" x14ac:dyDescent="0.2">
      <c r="A98" s="150"/>
      <c r="B98" s="289">
        <v>3234</v>
      </c>
      <c r="C98" s="290"/>
      <c r="D98" s="291" t="s">
        <v>111</v>
      </c>
      <c r="E98" s="287">
        <v>1037.5999999999999</v>
      </c>
      <c r="F98" s="287"/>
      <c r="G98" s="287"/>
      <c r="H98" s="287">
        <v>2098.1799999999998</v>
      </c>
      <c r="I98" s="208"/>
      <c r="J98" s="208"/>
      <c r="L98" s="27"/>
    </row>
    <row r="99" spans="1:12" x14ac:dyDescent="0.2">
      <c r="A99" s="150"/>
      <c r="B99" s="289">
        <v>3236</v>
      </c>
      <c r="C99" s="290"/>
      <c r="D99" s="291" t="s">
        <v>112</v>
      </c>
      <c r="E99" s="287">
        <v>1120</v>
      </c>
      <c r="F99" s="287"/>
      <c r="G99" s="287"/>
      <c r="H99" s="287"/>
      <c r="I99" s="208"/>
      <c r="J99" s="208"/>
      <c r="L99" s="27"/>
    </row>
    <row r="100" spans="1:12" x14ac:dyDescent="0.2">
      <c r="A100" s="150"/>
      <c r="B100" s="289">
        <v>3237</v>
      </c>
      <c r="C100" s="290"/>
      <c r="D100" s="291" t="s">
        <v>138</v>
      </c>
      <c r="E100" s="287">
        <v>2000</v>
      </c>
      <c r="F100" s="287"/>
      <c r="G100" s="287"/>
      <c r="H100" s="287">
        <v>2098.5700000000002</v>
      </c>
      <c r="I100" s="208"/>
      <c r="J100" s="208"/>
      <c r="L100" s="27"/>
    </row>
    <row r="101" spans="1:12" x14ac:dyDescent="0.2">
      <c r="A101" s="150"/>
      <c r="B101" s="289">
        <v>3238</v>
      </c>
      <c r="C101" s="290"/>
      <c r="D101" s="291" t="s">
        <v>114</v>
      </c>
      <c r="E101" s="287">
        <v>1000</v>
      </c>
      <c r="F101" s="287"/>
      <c r="G101" s="287"/>
      <c r="H101" s="287">
        <v>1829.3</v>
      </c>
      <c r="I101" s="208"/>
      <c r="J101" s="208"/>
      <c r="L101" s="27"/>
    </row>
    <row r="102" spans="1:12" x14ac:dyDescent="0.2">
      <c r="A102" s="150"/>
      <c r="B102" s="289">
        <v>3239</v>
      </c>
      <c r="C102" s="290"/>
      <c r="D102" s="291" t="s">
        <v>115</v>
      </c>
      <c r="E102" s="287"/>
      <c r="F102" s="287"/>
      <c r="G102" s="287"/>
      <c r="H102" s="287"/>
      <c r="I102" s="208"/>
      <c r="J102" s="208"/>
      <c r="L102" s="27"/>
    </row>
    <row r="103" spans="1:12" x14ac:dyDescent="0.2">
      <c r="A103" s="150"/>
      <c r="B103" s="151">
        <v>34</v>
      </c>
      <c r="C103" s="150"/>
      <c r="D103" s="148" t="s">
        <v>56</v>
      </c>
      <c r="E103" s="149"/>
      <c r="F103" s="149"/>
      <c r="G103" s="149"/>
      <c r="H103" s="149"/>
      <c r="I103" s="208" t="s">
        <v>92</v>
      </c>
      <c r="J103" s="208" t="s">
        <v>92</v>
      </c>
      <c r="L103" s="31"/>
    </row>
    <row r="104" spans="1:12" x14ac:dyDescent="0.2">
      <c r="A104" s="159"/>
      <c r="B104" s="160"/>
      <c r="C104" s="161" t="s">
        <v>92</v>
      </c>
      <c r="D104" s="162" t="s">
        <v>164</v>
      </c>
      <c r="E104" s="327">
        <f>SUM(E105,E106)</f>
        <v>21350.18</v>
      </c>
      <c r="F104" s="327"/>
      <c r="G104" s="327">
        <f>SUM(G105,G106)</f>
        <v>6000</v>
      </c>
      <c r="H104" s="327">
        <f>SUM(H105,H106)</f>
        <v>25812.2</v>
      </c>
      <c r="I104" s="209" t="s">
        <v>92</v>
      </c>
      <c r="J104" s="209" t="s">
        <v>92</v>
      </c>
      <c r="L104" s="31"/>
    </row>
    <row r="105" spans="1:12" x14ac:dyDescent="0.2">
      <c r="A105" s="150"/>
      <c r="B105" s="151">
        <v>32</v>
      </c>
      <c r="C105" s="150"/>
      <c r="D105" s="148" t="s">
        <v>36</v>
      </c>
      <c r="E105" s="149">
        <v>5078.3</v>
      </c>
      <c r="F105" s="149"/>
      <c r="G105" s="149">
        <v>6000</v>
      </c>
      <c r="H105" s="149">
        <v>11449.7</v>
      </c>
      <c r="I105" s="208" t="s">
        <v>92</v>
      </c>
      <c r="J105" s="208" t="s">
        <v>92</v>
      </c>
      <c r="L105" s="31"/>
    </row>
    <row r="106" spans="1:12" x14ac:dyDescent="0.2">
      <c r="A106" s="150"/>
      <c r="B106" s="151">
        <v>42</v>
      </c>
      <c r="C106" s="150"/>
      <c r="D106" s="148" t="s">
        <v>82</v>
      </c>
      <c r="E106" s="149">
        <v>16271.88</v>
      </c>
      <c r="F106" s="149"/>
      <c r="G106" s="149"/>
      <c r="H106" s="149">
        <v>14362.5</v>
      </c>
      <c r="I106" s="208"/>
      <c r="J106" s="208"/>
      <c r="L106" s="31"/>
    </row>
    <row r="107" spans="1:12" x14ac:dyDescent="0.2">
      <c r="A107" s="163"/>
      <c r="B107" s="164"/>
      <c r="C107" s="164">
        <v>621</v>
      </c>
      <c r="D107" s="165" t="s">
        <v>80</v>
      </c>
      <c r="E107" s="158"/>
      <c r="F107" s="158"/>
      <c r="G107" s="158"/>
      <c r="H107" s="158"/>
      <c r="I107" s="209" t="s">
        <v>92</v>
      </c>
      <c r="J107" s="209" t="s">
        <v>92</v>
      </c>
      <c r="L107" s="31"/>
    </row>
    <row r="108" spans="1:12" x14ac:dyDescent="0.2">
      <c r="A108" s="330"/>
      <c r="B108" s="334">
        <v>32</v>
      </c>
      <c r="C108" s="331"/>
      <c r="D108" s="152" t="s">
        <v>36</v>
      </c>
      <c r="E108" s="335">
        <v>4200</v>
      </c>
      <c r="F108" s="332"/>
      <c r="G108" s="335"/>
      <c r="H108" s="335"/>
      <c r="I108" s="333"/>
      <c r="J108" s="333"/>
      <c r="L108" s="31"/>
    </row>
    <row r="109" spans="1:12" x14ac:dyDescent="0.2">
      <c r="A109" s="150"/>
      <c r="B109" s="151">
        <v>42</v>
      </c>
      <c r="C109" s="150"/>
      <c r="D109" s="148" t="s">
        <v>82</v>
      </c>
      <c r="E109" s="149">
        <v>46467.14</v>
      </c>
      <c r="F109" s="149"/>
      <c r="G109" s="149">
        <v>14600</v>
      </c>
      <c r="H109" s="149">
        <v>6137</v>
      </c>
      <c r="I109" s="208" t="s">
        <v>92</v>
      </c>
      <c r="J109" s="208">
        <f>H109/G109*100</f>
        <v>42.034246575342465</v>
      </c>
      <c r="L109" s="31"/>
    </row>
    <row r="110" spans="1:12" x14ac:dyDescent="0.2">
      <c r="A110" s="150"/>
      <c r="B110" s="151">
        <v>45</v>
      </c>
      <c r="C110" s="150"/>
      <c r="D110" s="152" t="s">
        <v>81</v>
      </c>
      <c r="E110" s="149">
        <v>66809.7</v>
      </c>
      <c r="F110" s="149"/>
      <c r="G110" s="149"/>
      <c r="H110" s="149"/>
      <c r="I110" s="208" t="s">
        <v>92</v>
      </c>
      <c r="J110" s="208" t="s">
        <v>92</v>
      </c>
      <c r="L110" s="27"/>
    </row>
    <row r="111" spans="1:12" x14ac:dyDescent="0.2">
      <c r="A111" s="65">
        <v>3</v>
      </c>
      <c r="B111" s="66"/>
      <c r="C111" s="66"/>
      <c r="D111" s="74" t="s">
        <v>59</v>
      </c>
      <c r="E111" s="91">
        <f>SUM(E44,E45,E46,E48,E55,E74,E89,E92,E105,E108)</f>
        <v>999014.39999999991</v>
      </c>
      <c r="F111" s="77">
        <f>SUM(F43,F55,F74,F81,F89,F92,F105)</f>
        <v>0</v>
      </c>
      <c r="G111" s="91">
        <f>SUM(G108,G105,G92,G89,G81,G74,G55,G48,G43)</f>
        <v>1687005</v>
      </c>
      <c r="H111" s="91">
        <f>SUM(H44,H45,H46,H48,H55,H74,H89,H92,H105,H108)</f>
        <v>941539.81999999983</v>
      </c>
      <c r="I111" s="210">
        <f>H111/E111*100</f>
        <v>94.246871716764034</v>
      </c>
      <c r="J111" s="210">
        <f>H111/G111*100</f>
        <v>55.811323617890864</v>
      </c>
    </row>
    <row r="112" spans="1:12" x14ac:dyDescent="0.2">
      <c r="A112" s="65">
        <v>4</v>
      </c>
      <c r="B112" s="66"/>
      <c r="C112" s="66"/>
      <c r="D112" s="74" t="s">
        <v>59</v>
      </c>
      <c r="E112" s="91">
        <f>SUM(E106,E109,E110,E77,E84,E52,E53)</f>
        <v>130276.72</v>
      </c>
      <c r="F112" s="77">
        <f>SUM(F77,F83,F84,F90,F106,F107)</f>
        <v>0</v>
      </c>
      <c r="G112" s="77">
        <f>SUM(G109,G86,G83,G77)</f>
        <v>18600</v>
      </c>
      <c r="H112" s="91">
        <f>SUM(H106,H109,H110,H77,H84,H52,H53)</f>
        <v>20917.5</v>
      </c>
      <c r="I112" s="210">
        <f>H112/E112*100</f>
        <v>16.056207125877901</v>
      </c>
      <c r="J112" s="210">
        <f>H112/G112*100</f>
        <v>112.45967741935483</v>
      </c>
    </row>
    <row r="113" spans="1:10" x14ac:dyDescent="0.2">
      <c r="A113" s="67"/>
      <c r="B113" s="68"/>
      <c r="C113" s="68"/>
      <c r="D113" s="75" t="s">
        <v>60</v>
      </c>
      <c r="E113" s="92">
        <f>SUM(E111:E112)</f>
        <v>1129291.1199999999</v>
      </c>
      <c r="F113" s="78">
        <f>F111+F112</f>
        <v>0</v>
      </c>
      <c r="G113" s="78">
        <f>G111+G112</f>
        <v>1705605</v>
      </c>
      <c r="H113" s="92">
        <f>SUM(H111:H112)</f>
        <v>962457.31999999983</v>
      </c>
      <c r="I113" s="209">
        <f>H113/E113*100</f>
        <v>85.226679193226985</v>
      </c>
      <c r="J113" s="209">
        <f>H113/G113*100</f>
        <v>56.429086453194024</v>
      </c>
    </row>
    <row r="114" spans="1:10" x14ac:dyDescent="0.2">
      <c r="A114" s="37"/>
      <c r="B114" s="37"/>
      <c r="C114" s="37"/>
      <c r="D114" s="37"/>
      <c r="E114" s="37"/>
      <c r="F114" s="37"/>
      <c r="G114" s="37"/>
      <c r="H114" s="37"/>
      <c r="I114" s="37"/>
      <c r="J114" s="37"/>
    </row>
    <row r="115" spans="1:10" x14ac:dyDescent="0.2">
      <c r="A115" s="37"/>
      <c r="B115" s="37"/>
      <c r="C115" s="37"/>
      <c r="D115" s="95"/>
      <c r="E115" s="95"/>
      <c r="F115" s="37"/>
      <c r="G115" s="37"/>
      <c r="H115" s="37"/>
      <c r="I115" s="37"/>
      <c r="J115" s="37"/>
    </row>
    <row r="116" spans="1:10" x14ac:dyDescent="0.2">
      <c r="A116" s="86"/>
      <c r="B116" s="86"/>
      <c r="C116" s="86"/>
      <c r="D116" s="58"/>
      <c r="E116" s="58"/>
      <c r="F116" s="38"/>
      <c r="G116" s="38"/>
      <c r="H116" s="38"/>
      <c r="I116" s="38"/>
      <c r="J116" s="38"/>
    </row>
    <row r="117" spans="1:10" x14ac:dyDescent="0.2">
      <c r="A117" s="37"/>
      <c r="B117" s="37"/>
      <c r="C117" s="37"/>
      <c r="D117" s="38"/>
      <c r="E117" s="38"/>
      <c r="F117" s="93"/>
      <c r="G117" s="38"/>
      <c r="H117" s="38"/>
      <c r="I117" s="38"/>
      <c r="J117" s="38"/>
    </row>
    <row r="118" spans="1:10" x14ac:dyDescent="0.2">
      <c r="D118" s="30"/>
      <c r="E118" s="30"/>
      <c r="F118" s="94"/>
      <c r="G118" s="30"/>
      <c r="H118" s="30"/>
      <c r="I118" s="30"/>
      <c r="J118" s="30"/>
    </row>
    <row r="119" spans="1:10" x14ac:dyDescent="0.2">
      <c r="D119" s="38"/>
      <c r="E119" s="38"/>
      <c r="F119" s="30"/>
      <c r="G119" s="30"/>
      <c r="H119" s="30"/>
      <c r="I119" s="30"/>
      <c r="J119" s="30"/>
    </row>
    <row r="120" spans="1:10" x14ac:dyDescent="0.2">
      <c r="D120" s="30"/>
      <c r="E120" s="30"/>
      <c r="F120" s="30"/>
      <c r="G120" s="30"/>
      <c r="H120" s="30"/>
      <c r="I120" s="30"/>
      <c r="J120" s="30"/>
    </row>
    <row r="121" spans="1:10" x14ac:dyDescent="0.2">
      <c r="D121" s="30"/>
      <c r="E121" s="30"/>
      <c r="F121" s="30"/>
      <c r="G121" s="30"/>
      <c r="H121" s="30"/>
      <c r="I121" s="30"/>
      <c r="J121" s="30"/>
    </row>
    <row r="122" spans="1:10" x14ac:dyDescent="0.2">
      <c r="D122" s="30"/>
      <c r="E122" s="30"/>
      <c r="F122" s="30"/>
      <c r="G122" s="30"/>
      <c r="H122" s="30"/>
      <c r="I122" s="30"/>
      <c r="J122" s="30"/>
    </row>
    <row r="123" spans="1:10" x14ac:dyDescent="0.2">
      <c r="D123" s="30"/>
      <c r="E123" s="30"/>
      <c r="F123" s="30"/>
      <c r="G123" s="30"/>
      <c r="H123" s="30"/>
      <c r="I123" s="30"/>
      <c r="J123" s="30"/>
    </row>
    <row r="124" spans="1:10" x14ac:dyDescent="0.2">
      <c r="D124" s="30"/>
      <c r="E124" s="30"/>
      <c r="F124" s="30"/>
      <c r="G124" s="30"/>
      <c r="H124" s="30"/>
      <c r="I124" s="30"/>
      <c r="J124" s="30"/>
    </row>
    <row r="125" spans="1:10" x14ac:dyDescent="0.2">
      <c r="D125" s="30"/>
      <c r="E125" s="30"/>
      <c r="F125" s="30"/>
      <c r="G125" s="30"/>
      <c r="H125" s="30"/>
      <c r="I125" s="30"/>
      <c r="J125" s="30"/>
    </row>
    <row r="126" spans="1:10" x14ac:dyDescent="0.2">
      <c r="D126" s="30"/>
      <c r="E126" s="30"/>
      <c r="F126" s="35"/>
      <c r="G126" s="30"/>
      <c r="H126" s="30"/>
      <c r="I126" s="30"/>
      <c r="J126" s="30"/>
    </row>
    <row r="127" spans="1:10" x14ac:dyDescent="0.2">
      <c r="F127" s="30"/>
      <c r="G127" s="30"/>
      <c r="H127" s="30"/>
      <c r="I127" s="30"/>
      <c r="J127" s="30"/>
    </row>
    <row r="128" spans="1:10" x14ac:dyDescent="0.2">
      <c r="F128" s="30"/>
      <c r="G128" s="33"/>
      <c r="H128" s="33"/>
      <c r="I128" s="33"/>
      <c r="J128" s="33"/>
    </row>
    <row r="129" spans="6:10" x14ac:dyDescent="0.2">
      <c r="F129" s="35"/>
      <c r="G129" s="33"/>
      <c r="H129" s="33"/>
      <c r="I129" s="33"/>
      <c r="J129" s="33"/>
    </row>
    <row r="130" spans="6:10" x14ac:dyDescent="0.2">
      <c r="F130" s="35"/>
      <c r="G130" s="33"/>
      <c r="H130" s="33"/>
      <c r="I130" s="33"/>
      <c r="J130" s="33"/>
    </row>
    <row r="131" spans="6:10" x14ac:dyDescent="0.2">
      <c r="F131" s="30"/>
      <c r="G131" s="33"/>
      <c r="H131" s="33"/>
      <c r="I131" s="33"/>
      <c r="J131" s="33"/>
    </row>
    <row r="132" spans="6:10" x14ac:dyDescent="0.2">
      <c r="F132" s="30"/>
      <c r="G132" s="30"/>
      <c r="H132" s="30"/>
      <c r="I132" s="30"/>
      <c r="J132" s="30"/>
    </row>
    <row r="133" spans="6:10" x14ac:dyDescent="0.2">
      <c r="F133" s="30"/>
      <c r="G133" s="30"/>
      <c r="H133" s="30"/>
      <c r="I133" s="30"/>
      <c r="J133" s="30"/>
    </row>
    <row r="135" spans="6:10" x14ac:dyDescent="0.2">
      <c r="G135" s="30"/>
      <c r="H135" s="30"/>
      <c r="I135" s="30"/>
      <c r="J135" s="30"/>
    </row>
    <row r="136" spans="6:10" x14ac:dyDescent="0.2">
      <c r="G136" s="30"/>
      <c r="H136" s="30"/>
      <c r="I136" s="30"/>
      <c r="J136" s="30"/>
    </row>
    <row r="137" spans="6:10" x14ac:dyDescent="0.2">
      <c r="G137" s="30"/>
      <c r="H137" s="30"/>
      <c r="I137" s="30"/>
      <c r="J137" s="30"/>
    </row>
  </sheetData>
  <mergeCells count="7">
    <mergeCell ref="A38:G38"/>
    <mergeCell ref="A1:G1"/>
    <mergeCell ref="A2:G2"/>
    <mergeCell ref="A3:G3"/>
    <mergeCell ref="A5:G5"/>
    <mergeCell ref="A7:G7"/>
    <mergeCell ref="D6:F6"/>
  </mergeCells>
  <pageMargins left="0.25" right="0.25" top="0.75" bottom="0.75" header="0.3" footer="0.3"/>
  <pageSetup paperSize="9" scale="42" orientation="portrait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17"/>
  <sheetViews>
    <sheetView workbookViewId="0">
      <selection activeCell="C27" sqref="C27"/>
    </sheetView>
  </sheetViews>
  <sheetFormatPr defaultRowHeight="14.25" x14ac:dyDescent="0.2"/>
  <cols>
    <col min="1" max="1" width="32.25" customWidth="1"/>
    <col min="2" max="2" width="14.25" customWidth="1"/>
    <col min="3" max="4" width="15" customWidth="1"/>
    <col min="5" max="5" width="15.75" customWidth="1"/>
    <col min="6" max="6" width="14" customWidth="1"/>
    <col min="7" max="7" width="11.625" customWidth="1"/>
  </cols>
  <sheetData>
    <row r="1" spans="1:7" ht="50.1" customHeight="1" x14ac:dyDescent="0.2">
      <c r="A1" s="349" t="s">
        <v>179</v>
      </c>
      <c r="B1" s="349"/>
      <c r="C1" s="349"/>
      <c r="D1" s="349"/>
    </row>
    <row r="2" spans="1:7" ht="18" customHeight="1" x14ac:dyDescent="0.2">
      <c r="A2" s="384" t="s">
        <v>90</v>
      </c>
      <c r="B2" s="384"/>
      <c r="C2" s="384"/>
      <c r="D2" s="384"/>
    </row>
    <row r="3" spans="1:7" ht="15.75" x14ac:dyDescent="0.2">
      <c r="A3" s="349" t="s">
        <v>33</v>
      </c>
      <c r="B3" s="349"/>
      <c r="C3" s="349"/>
      <c r="D3" s="349"/>
    </row>
    <row r="4" spans="1:7" ht="18" x14ac:dyDescent="0.2">
      <c r="A4" s="4"/>
      <c r="B4" s="4"/>
      <c r="C4" s="4"/>
      <c r="D4" s="4"/>
    </row>
    <row r="5" spans="1:7" ht="18" customHeight="1" x14ac:dyDescent="0.2">
      <c r="A5" s="349" t="s">
        <v>13</v>
      </c>
      <c r="B5" s="349"/>
      <c r="C5" s="349"/>
      <c r="D5" s="349"/>
    </row>
    <row r="6" spans="1:7" ht="18" x14ac:dyDescent="0.2">
      <c r="A6" s="4"/>
      <c r="B6" s="4"/>
      <c r="C6" s="4"/>
      <c r="D6" s="4"/>
    </row>
    <row r="7" spans="1:7" ht="15.75" customHeight="1" x14ac:dyDescent="0.2">
      <c r="A7" s="349" t="s">
        <v>24</v>
      </c>
      <c r="B7" s="349"/>
      <c r="C7" s="349"/>
      <c r="D7" s="349"/>
    </row>
    <row r="8" spans="1:7" ht="18" x14ac:dyDescent="0.2">
      <c r="A8" s="4"/>
      <c r="B8" s="4"/>
      <c r="C8" s="4"/>
      <c r="D8" s="4"/>
    </row>
    <row r="9" spans="1:7" ht="25.5" x14ac:dyDescent="0.2">
      <c r="A9" s="21" t="s">
        <v>25</v>
      </c>
      <c r="B9" s="20" t="s">
        <v>171</v>
      </c>
      <c r="C9" s="20"/>
      <c r="D9" s="20" t="s">
        <v>175</v>
      </c>
      <c r="E9" s="215" t="s">
        <v>174</v>
      </c>
      <c r="F9" s="216" t="s">
        <v>97</v>
      </c>
      <c r="G9" s="216" t="s">
        <v>97</v>
      </c>
    </row>
    <row r="10" spans="1:7" x14ac:dyDescent="0.2">
      <c r="A10" s="3">
        <v>1</v>
      </c>
      <c r="B10" s="217">
        <v>2</v>
      </c>
      <c r="C10" s="217">
        <v>3</v>
      </c>
      <c r="D10" s="3">
        <v>4</v>
      </c>
      <c r="E10" s="218">
        <v>5</v>
      </c>
      <c r="F10" s="219">
        <v>6</v>
      </c>
      <c r="G10" s="219">
        <v>7</v>
      </c>
    </row>
    <row r="11" spans="1:7" x14ac:dyDescent="0.2">
      <c r="A11" s="21"/>
      <c r="B11" s="20"/>
      <c r="C11" s="20"/>
      <c r="D11" s="21"/>
      <c r="E11" s="215"/>
      <c r="F11" s="216" t="s">
        <v>98</v>
      </c>
      <c r="G11" s="216" t="s">
        <v>99</v>
      </c>
    </row>
    <row r="12" spans="1:7" ht="15.75" customHeight="1" x14ac:dyDescent="0.2">
      <c r="A12" s="56" t="s">
        <v>26</v>
      </c>
      <c r="B12" s="227">
        <f>SUM(B14)</f>
        <v>1129291.1199999999</v>
      </c>
      <c r="C12" s="220">
        <f>C14</f>
        <v>0</v>
      </c>
      <c r="D12" s="221">
        <f>D14</f>
        <v>1705605</v>
      </c>
      <c r="E12" s="226">
        <f>SUM(E14)</f>
        <v>962457.31999999983</v>
      </c>
      <c r="F12" s="232">
        <f>E12/B12*100</f>
        <v>85.226679193226985</v>
      </c>
      <c r="G12" s="232">
        <f>E12/D12*100</f>
        <v>56.429086453194024</v>
      </c>
    </row>
    <row r="13" spans="1:7" ht="15.75" customHeight="1" x14ac:dyDescent="0.2">
      <c r="A13" s="10" t="s">
        <v>64</v>
      </c>
      <c r="B13" s="222"/>
      <c r="C13" s="223"/>
      <c r="D13" s="224"/>
      <c r="E13" s="225"/>
      <c r="F13" s="233"/>
      <c r="G13" s="233"/>
    </row>
    <row r="14" spans="1:7" x14ac:dyDescent="0.2">
      <c r="A14" s="15" t="s">
        <v>65</v>
      </c>
      <c r="B14" s="225">
        <f>SUM(' Račun prihoda i rashoda'!E113)</f>
        <v>1129291.1199999999</v>
      </c>
      <c r="C14" s="225">
        <f>SUM(' Račun prihoda i rashoda'!F113)</f>
        <v>0</v>
      </c>
      <c r="D14" s="225">
        <f>SUM(' Račun prihoda i rashoda'!G113)</f>
        <v>1705605</v>
      </c>
      <c r="E14" s="225">
        <f>SUM(' Račun prihoda i rashoda'!H113)</f>
        <v>962457.31999999983</v>
      </c>
      <c r="F14" s="233">
        <f>E14/B14*100</f>
        <v>85.226679193226985</v>
      </c>
      <c r="G14" s="233">
        <f>E14/D14*100</f>
        <v>56.429086453194024</v>
      </c>
    </row>
    <row r="15" spans="1:7" x14ac:dyDescent="0.2">
      <c r="A15" s="14" t="s">
        <v>66</v>
      </c>
      <c r="B15" s="212"/>
      <c r="C15" s="60"/>
      <c r="D15" s="61"/>
      <c r="E15" s="214"/>
      <c r="F15" s="214"/>
      <c r="G15" s="214"/>
    </row>
    <row r="16" spans="1:7" x14ac:dyDescent="0.2">
      <c r="A16" s="10" t="s">
        <v>27</v>
      </c>
      <c r="B16" s="211"/>
      <c r="C16" s="60"/>
      <c r="D16" s="61"/>
      <c r="E16" s="214"/>
      <c r="F16" s="214"/>
      <c r="G16" s="214"/>
    </row>
    <row r="17" spans="1:7" ht="25.5" x14ac:dyDescent="0.2">
      <c r="A17" s="16" t="s">
        <v>28</v>
      </c>
      <c r="B17" s="213"/>
      <c r="C17" s="60"/>
      <c r="D17" s="61"/>
      <c r="E17" s="214"/>
      <c r="F17" s="214"/>
      <c r="G17" s="214"/>
    </row>
  </sheetData>
  <mergeCells count="5">
    <mergeCell ref="A1:D1"/>
    <mergeCell ref="A3:D3"/>
    <mergeCell ref="A5:D5"/>
    <mergeCell ref="A7:D7"/>
    <mergeCell ref="A2:D2"/>
  </mergeCells>
  <pageMargins left="0.7" right="0.7" top="0.75" bottom="0.75" header="0.3" footer="0.3"/>
  <pageSetup paperSize="9" orientation="landscape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14"/>
  <sheetViews>
    <sheetView workbookViewId="0">
      <selection activeCell="M6" sqref="M6"/>
    </sheetView>
  </sheetViews>
  <sheetFormatPr defaultRowHeight="14.25" x14ac:dyDescent="0.2"/>
  <cols>
    <col min="1" max="1" width="7.375" customWidth="1"/>
    <col min="2" max="2" width="8.375" customWidth="1"/>
    <col min="3" max="3" width="5.375" customWidth="1"/>
    <col min="4" max="4" width="25.25" customWidth="1"/>
    <col min="5" max="5" width="14.875" customWidth="1"/>
    <col min="6" max="6" width="15.75" customWidth="1"/>
    <col min="7" max="7" width="14.375" customWidth="1"/>
    <col min="8" max="8" width="14.25" customWidth="1"/>
  </cols>
  <sheetData>
    <row r="1" spans="1:10" ht="50.1" customHeight="1" x14ac:dyDescent="0.2">
      <c r="A1" s="349" t="s">
        <v>179</v>
      </c>
      <c r="B1" s="349"/>
      <c r="C1" s="349"/>
      <c r="D1" s="349"/>
      <c r="E1" s="349"/>
      <c r="F1" s="349"/>
      <c r="G1" s="349"/>
    </row>
    <row r="2" spans="1:10" ht="18" customHeight="1" x14ac:dyDescent="0.2">
      <c r="A2" s="4"/>
      <c r="B2" s="4"/>
      <c r="C2" s="4"/>
      <c r="D2" s="4"/>
      <c r="E2" s="4"/>
      <c r="F2" s="4"/>
      <c r="G2" s="4"/>
    </row>
    <row r="3" spans="1:10" ht="15.75" x14ac:dyDescent="0.2">
      <c r="A3" s="349" t="s">
        <v>33</v>
      </c>
      <c r="B3" s="349"/>
      <c r="C3" s="349"/>
      <c r="D3" s="349"/>
      <c r="E3" s="349"/>
      <c r="F3" s="349"/>
      <c r="G3" s="349"/>
    </row>
    <row r="4" spans="1:10" ht="18" x14ac:dyDescent="0.2">
      <c r="A4" s="4"/>
      <c r="B4" s="4"/>
      <c r="C4" s="4"/>
      <c r="D4" s="4"/>
      <c r="E4" s="4"/>
      <c r="F4" s="4"/>
      <c r="G4" s="4"/>
    </row>
    <row r="5" spans="1:10" ht="18" customHeight="1" x14ac:dyDescent="0.25">
      <c r="A5" s="349" t="s">
        <v>29</v>
      </c>
      <c r="B5" s="366"/>
      <c r="C5" s="366"/>
      <c r="D5" s="366"/>
      <c r="E5" s="366"/>
      <c r="F5" s="366"/>
      <c r="G5" s="366"/>
    </row>
    <row r="6" spans="1:10" ht="18" x14ac:dyDescent="0.2">
      <c r="A6" s="4"/>
      <c r="B6" s="4"/>
      <c r="C6" s="4"/>
      <c r="D6" s="4"/>
      <c r="E6" s="4"/>
      <c r="F6" s="4"/>
      <c r="G6" s="4"/>
    </row>
    <row r="7" spans="1:10" ht="25.5" x14ac:dyDescent="0.2">
      <c r="A7" s="21" t="s">
        <v>14</v>
      </c>
      <c r="B7" s="20" t="s">
        <v>15</v>
      </c>
      <c r="C7" s="20" t="s">
        <v>16</v>
      </c>
      <c r="D7" s="20" t="s">
        <v>46</v>
      </c>
      <c r="E7" s="20" t="s">
        <v>171</v>
      </c>
      <c r="F7" s="20"/>
      <c r="G7" s="20" t="s">
        <v>175</v>
      </c>
      <c r="H7" s="261" t="s">
        <v>174</v>
      </c>
      <c r="I7" s="262" t="s">
        <v>97</v>
      </c>
      <c r="J7" s="262" t="s">
        <v>97</v>
      </c>
    </row>
    <row r="8" spans="1:10" ht="25.5" x14ac:dyDescent="0.2">
      <c r="A8" s="80">
        <v>8</v>
      </c>
      <c r="B8" s="80"/>
      <c r="C8" s="80"/>
      <c r="D8" s="80" t="s">
        <v>30</v>
      </c>
      <c r="E8" s="255"/>
      <c r="F8" s="81"/>
      <c r="G8" s="82"/>
      <c r="H8" s="263"/>
      <c r="I8" s="263"/>
      <c r="J8" s="263"/>
    </row>
    <row r="9" spans="1:10" x14ac:dyDescent="0.2">
      <c r="A9" s="10"/>
      <c r="B9" s="13">
        <v>84</v>
      </c>
      <c r="C9" s="13"/>
      <c r="D9" s="13" t="s">
        <v>37</v>
      </c>
      <c r="E9" s="256"/>
      <c r="F9" s="8"/>
      <c r="G9" s="9"/>
      <c r="H9" s="214"/>
      <c r="I9" s="214"/>
      <c r="J9" s="214"/>
    </row>
    <row r="10" spans="1:10" ht="25.5" x14ac:dyDescent="0.2">
      <c r="A10" s="11"/>
      <c r="B10" s="11"/>
      <c r="C10" s="12">
        <v>81</v>
      </c>
      <c r="D10" s="15" t="s">
        <v>38</v>
      </c>
      <c r="E10" s="257"/>
      <c r="F10" s="8"/>
      <c r="G10" s="9"/>
      <c r="H10" s="214"/>
      <c r="I10" s="214"/>
      <c r="J10" s="214"/>
    </row>
    <row r="11" spans="1:10" ht="25.5" x14ac:dyDescent="0.2">
      <c r="A11" s="83">
        <v>5</v>
      </c>
      <c r="B11" s="83"/>
      <c r="C11" s="83"/>
      <c r="D11" s="84" t="s">
        <v>31</v>
      </c>
      <c r="E11" s="258"/>
      <c r="F11" s="81"/>
      <c r="G11" s="82"/>
      <c r="H11" s="263"/>
      <c r="I11" s="263"/>
      <c r="J11" s="263"/>
    </row>
    <row r="12" spans="1:10" ht="25.5" x14ac:dyDescent="0.2">
      <c r="A12" s="13"/>
      <c r="B12" s="13">
        <v>54</v>
      </c>
      <c r="C12" s="13"/>
      <c r="D12" s="23" t="s">
        <v>39</v>
      </c>
      <c r="E12" s="259"/>
      <c r="F12" s="8"/>
      <c r="G12" s="9"/>
      <c r="H12" s="214"/>
      <c r="I12" s="214"/>
      <c r="J12" s="214"/>
    </row>
    <row r="13" spans="1:10" x14ac:dyDescent="0.2">
      <c r="A13" s="13"/>
      <c r="B13" s="13"/>
      <c r="C13" s="12">
        <v>11</v>
      </c>
      <c r="D13" s="12" t="s">
        <v>18</v>
      </c>
      <c r="E13" s="260"/>
      <c r="F13" s="8"/>
      <c r="G13" s="9"/>
      <c r="H13" s="214"/>
      <c r="I13" s="214"/>
      <c r="J13" s="214"/>
    </row>
    <row r="14" spans="1:10" x14ac:dyDescent="0.2">
      <c r="A14" s="13"/>
      <c r="B14" s="13"/>
      <c r="C14" s="12">
        <v>31</v>
      </c>
      <c r="D14" s="12" t="s">
        <v>40</v>
      </c>
      <c r="E14" s="260"/>
      <c r="F14" s="8"/>
      <c r="G14" s="9"/>
      <c r="H14" s="214"/>
      <c r="I14" s="214"/>
      <c r="J14" s="214"/>
    </row>
  </sheetData>
  <mergeCells count="3">
    <mergeCell ref="A1:G1"/>
    <mergeCell ref="A3:G3"/>
    <mergeCell ref="A5:G5"/>
  </mergeCells>
  <pageMargins left="0.7" right="0.7" top="0.75" bottom="0.75" header="0.3" footer="0.3"/>
  <pageSetup paperSize="9" scale="9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L111"/>
  <sheetViews>
    <sheetView zoomScale="80" zoomScaleNormal="80" workbookViewId="0">
      <selection activeCell="O49" sqref="O49"/>
    </sheetView>
  </sheetViews>
  <sheetFormatPr defaultRowHeight="14.25" x14ac:dyDescent="0.2"/>
  <cols>
    <col min="1" max="1" width="7.375" customWidth="1"/>
    <col min="2" max="2" width="8.375" customWidth="1"/>
    <col min="3" max="3" width="8.625" customWidth="1"/>
    <col min="4" max="4" width="29.875" customWidth="1"/>
    <col min="5" max="5" width="22.375" customWidth="1"/>
    <col min="6" max="6" width="20.625" customWidth="1"/>
    <col min="7" max="7" width="20.625" hidden="1" customWidth="1"/>
    <col min="8" max="8" width="20.625" customWidth="1"/>
    <col min="9" max="9" width="21.875" customWidth="1"/>
    <col min="10" max="10" width="19.625" customWidth="1"/>
    <col min="11" max="11" width="18.25" customWidth="1"/>
    <col min="12" max="12" width="13.25" customWidth="1"/>
  </cols>
  <sheetData>
    <row r="1" spans="1:12" ht="54.95" customHeight="1" x14ac:dyDescent="0.2">
      <c r="A1" s="404" t="s">
        <v>179</v>
      </c>
      <c r="B1" s="404"/>
      <c r="C1" s="404"/>
      <c r="D1" s="404"/>
      <c r="E1" s="404"/>
      <c r="F1" s="404"/>
      <c r="G1" s="404"/>
      <c r="H1" s="404"/>
    </row>
    <row r="2" spans="1:12" ht="18.75" x14ac:dyDescent="0.2">
      <c r="A2" s="410" t="s">
        <v>90</v>
      </c>
      <c r="B2" s="411"/>
      <c r="C2" s="411"/>
      <c r="D2" s="411"/>
      <c r="E2" s="411"/>
      <c r="F2" s="411"/>
      <c r="G2" s="411"/>
      <c r="H2" s="411"/>
      <c r="I2" s="275"/>
      <c r="J2" s="275"/>
      <c r="K2" s="276"/>
    </row>
    <row r="3" spans="1:12" ht="18" customHeight="1" x14ac:dyDescent="0.25">
      <c r="A3" s="349" t="s">
        <v>32</v>
      </c>
      <c r="B3" s="366"/>
      <c r="C3" s="366"/>
      <c r="D3" s="366"/>
      <c r="E3" s="366"/>
      <c r="F3" s="366"/>
      <c r="G3" s="366"/>
      <c r="H3" s="366"/>
    </row>
    <row r="4" spans="1:12" ht="18" x14ac:dyDescent="0.2">
      <c r="A4" s="4"/>
      <c r="B4" s="4"/>
      <c r="C4" s="4"/>
      <c r="D4" s="412" t="s">
        <v>162</v>
      </c>
      <c r="E4" s="412"/>
      <c r="F4" s="412"/>
      <c r="G4" s="4"/>
      <c r="H4" s="4"/>
    </row>
    <row r="5" spans="1:12" ht="30.75" customHeight="1" x14ac:dyDescent="0.2">
      <c r="A5" s="405" t="s">
        <v>34</v>
      </c>
      <c r="B5" s="406"/>
      <c r="C5" s="407"/>
      <c r="D5" s="20" t="s">
        <v>35</v>
      </c>
      <c r="E5" s="243" t="s">
        <v>171</v>
      </c>
      <c r="F5" s="243"/>
      <c r="G5" s="244" t="s">
        <v>61</v>
      </c>
      <c r="H5" s="243" t="s">
        <v>175</v>
      </c>
      <c r="I5" s="245" t="s">
        <v>174</v>
      </c>
      <c r="J5" s="246" t="s">
        <v>97</v>
      </c>
      <c r="K5" s="247" t="s">
        <v>97</v>
      </c>
    </row>
    <row r="6" spans="1:12" ht="31.5" x14ac:dyDescent="0.25">
      <c r="A6" s="408" t="s">
        <v>67</v>
      </c>
      <c r="B6" s="408"/>
      <c r="C6" s="408"/>
      <c r="D6" s="88" t="s">
        <v>68</v>
      </c>
      <c r="E6" s="252">
        <v>2</v>
      </c>
      <c r="F6" s="253">
        <v>3</v>
      </c>
      <c r="G6" s="253"/>
      <c r="H6" s="253">
        <v>4</v>
      </c>
      <c r="I6" s="254">
        <v>5</v>
      </c>
      <c r="J6" s="254">
        <v>6</v>
      </c>
      <c r="K6" s="254">
        <v>7</v>
      </c>
    </row>
    <row r="7" spans="1:12" ht="15.75" x14ac:dyDescent="0.25">
      <c r="A7" s="87"/>
      <c r="B7" s="87"/>
      <c r="C7" s="87"/>
      <c r="D7" s="88"/>
      <c r="E7" s="252"/>
      <c r="F7" s="253"/>
      <c r="G7" s="253"/>
      <c r="H7" s="253"/>
      <c r="I7" s="268"/>
      <c r="J7" s="254" t="s">
        <v>98</v>
      </c>
      <c r="K7" s="254" t="s">
        <v>99</v>
      </c>
    </row>
    <row r="8" spans="1:12" x14ac:dyDescent="0.2">
      <c r="A8" s="409" t="s">
        <v>69</v>
      </c>
      <c r="B8" s="409"/>
      <c r="C8" s="409"/>
      <c r="D8" s="166" t="s">
        <v>70</v>
      </c>
      <c r="E8" s="248"/>
      <c r="F8" s="249"/>
      <c r="G8" s="249"/>
      <c r="H8" s="250"/>
      <c r="I8" s="269"/>
      <c r="J8" s="251"/>
      <c r="K8" s="251"/>
    </row>
    <row r="9" spans="1:12" x14ac:dyDescent="0.2">
      <c r="A9" s="413" t="s">
        <v>78</v>
      </c>
      <c r="B9" s="413"/>
      <c r="C9" s="413"/>
      <c r="D9" s="36" t="s">
        <v>71</v>
      </c>
      <c r="E9" s="36"/>
      <c r="F9" s="60"/>
      <c r="G9" s="61"/>
      <c r="H9" s="234"/>
      <c r="I9" s="225"/>
      <c r="J9" s="214"/>
      <c r="K9" s="214"/>
    </row>
    <row r="10" spans="1:12" x14ac:dyDescent="0.2">
      <c r="A10" s="414">
        <v>3</v>
      </c>
      <c r="B10" s="414"/>
      <c r="C10" s="414"/>
      <c r="D10" s="43" t="s">
        <v>21</v>
      </c>
      <c r="E10" s="235">
        <f>SUM(E11:E12)</f>
        <v>5385</v>
      </c>
      <c r="F10" s="62">
        <f>SUM(F11:F12)</f>
        <v>0</v>
      </c>
      <c r="G10" s="62"/>
      <c r="H10" s="235">
        <f>SUM(H11:H12)</f>
        <v>1875</v>
      </c>
      <c r="I10" s="235">
        <f>SUM(I11:I12)</f>
        <v>4137.72</v>
      </c>
      <c r="J10" s="266">
        <f>I10/E10*100</f>
        <v>76.837883008356556</v>
      </c>
      <c r="K10" s="266">
        <f>I10/H10*100</f>
        <v>220.67840000000004</v>
      </c>
    </row>
    <row r="11" spans="1:12" x14ac:dyDescent="0.2">
      <c r="A11" s="415">
        <v>32</v>
      </c>
      <c r="B11" s="415"/>
      <c r="C11" s="415"/>
      <c r="D11" s="45" t="s">
        <v>36</v>
      </c>
      <c r="E11" s="236">
        <v>5385</v>
      </c>
      <c r="F11" s="60">
        <v>0</v>
      </c>
      <c r="G11" s="60">
        <v>2788</v>
      </c>
      <c r="H11" s="236">
        <v>1875</v>
      </c>
      <c r="I11" s="61">
        <v>4137.72</v>
      </c>
      <c r="J11" s="214"/>
      <c r="K11" s="279">
        <f t="shared" ref="K11" si="0">I11/H11*100</f>
        <v>220.67840000000004</v>
      </c>
    </row>
    <row r="12" spans="1:12" ht="25.5" x14ac:dyDescent="0.2">
      <c r="A12" s="168"/>
      <c r="B12" s="169">
        <v>42</v>
      </c>
      <c r="C12" s="170"/>
      <c r="D12" s="45" t="s">
        <v>44</v>
      </c>
      <c r="E12" s="234">
        <v>0</v>
      </c>
      <c r="F12" s="61">
        <v>0</v>
      </c>
      <c r="G12" s="61">
        <v>357</v>
      </c>
      <c r="H12" s="234">
        <v>0</v>
      </c>
      <c r="I12" s="234"/>
      <c r="J12" s="214"/>
      <c r="K12" s="279"/>
    </row>
    <row r="13" spans="1:12" x14ac:dyDescent="0.2">
      <c r="A13" s="409" t="s">
        <v>72</v>
      </c>
      <c r="B13" s="409"/>
      <c r="C13" s="409"/>
      <c r="D13" s="167" t="s">
        <v>73</v>
      </c>
      <c r="E13" s="270"/>
      <c r="F13" s="103"/>
      <c r="G13" s="103"/>
      <c r="H13" s="237"/>
      <c r="I13" s="270"/>
      <c r="J13" s="241"/>
      <c r="K13" s="274"/>
      <c r="L13" s="27"/>
    </row>
    <row r="14" spans="1:12" ht="24.95" customHeight="1" x14ac:dyDescent="0.2">
      <c r="A14" s="389" t="s">
        <v>89</v>
      </c>
      <c r="B14" s="390"/>
      <c r="C14" s="391"/>
      <c r="D14" s="44"/>
      <c r="E14" s="225"/>
      <c r="F14" s="60"/>
      <c r="G14" s="61"/>
      <c r="H14" s="234"/>
      <c r="I14" s="225"/>
      <c r="J14" s="214"/>
      <c r="K14" s="267"/>
    </row>
    <row r="15" spans="1:12" s="37" customFormat="1" x14ac:dyDescent="0.2">
      <c r="A15" s="386">
        <v>3</v>
      </c>
      <c r="B15" s="387"/>
      <c r="C15" s="388"/>
      <c r="D15" s="43" t="s">
        <v>21</v>
      </c>
      <c r="E15" s="264">
        <f>SUM(E16)</f>
        <v>59037.82</v>
      </c>
      <c r="F15" s="62">
        <f>F16+F27</f>
        <v>0</v>
      </c>
      <c r="G15" s="63"/>
      <c r="H15" s="238">
        <f>H16+H27</f>
        <v>79630</v>
      </c>
      <c r="I15" s="238">
        <f>I16+I27</f>
        <v>62725.380000000005</v>
      </c>
      <c r="J15" s="271">
        <f>I15/E15*100</f>
        <v>106.24609784033355</v>
      </c>
      <c r="K15" s="266">
        <f>I15/H15*100</f>
        <v>78.771041064925285</v>
      </c>
    </row>
    <row r="16" spans="1:12" x14ac:dyDescent="0.2">
      <c r="A16" s="392">
        <v>32</v>
      </c>
      <c r="B16" s="393"/>
      <c r="C16" s="394"/>
      <c r="D16" s="45" t="s">
        <v>36</v>
      </c>
      <c r="E16" s="225">
        <f>SUM(E17:E26)</f>
        <v>59037.82</v>
      </c>
      <c r="F16" s="60"/>
      <c r="G16" s="64"/>
      <c r="H16" s="239">
        <v>79630</v>
      </c>
      <c r="I16" s="239">
        <f>SUM(I17:I26)</f>
        <v>62725.380000000005</v>
      </c>
      <c r="J16" s="267">
        <f>I16/E16*100</f>
        <v>106.24609784033355</v>
      </c>
      <c r="K16" s="267">
        <f>I16/H16*100</f>
        <v>78.771041064925285</v>
      </c>
    </row>
    <row r="17" spans="1:11" x14ac:dyDescent="0.2">
      <c r="A17" s="228"/>
      <c r="B17" s="229">
        <v>3212</v>
      </c>
      <c r="C17" s="230"/>
      <c r="D17" s="45" t="s">
        <v>106</v>
      </c>
      <c r="E17" s="225">
        <v>34230.410000000003</v>
      </c>
      <c r="F17" s="60"/>
      <c r="G17" s="64"/>
      <c r="H17" s="239"/>
      <c r="I17" s="225">
        <v>36206.65</v>
      </c>
      <c r="J17" s="267">
        <f t="shared" ref="J17:J31" si="1">I17/E17*100</f>
        <v>105.77334598095669</v>
      </c>
      <c r="K17" s="267"/>
    </row>
    <row r="18" spans="1:11" x14ac:dyDescent="0.2">
      <c r="A18" s="228"/>
      <c r="B18" s="229">
        <v>3221</v>
      </c>
      <c r="C18" s="230"/>
      <c r="D18" s="45" t="s">
        <v>107</v>
      </c>
      <c r="E18" s="225">
        <v>4503.3500000000004</v>
      </c>
      <c r="F18" s="60"/>
      <c r="G18" s="64"/>
      <c r="H18" s="239"/>
      <c r="I18" s="225">
        <v>4485.55</v>
      </c>
      <c r="J18" s="267">
        <f t="shared" si="1"/>
        <v>99.604738694527413</v>
      </c>
      <c r="K18" s="267"/>
    </row>
    <row r="19" spans="1:11" x14ac:dyDescent="0.2">
      <c r="A19" s="228"/>
      <c r="B19" s="229">
        <v>3223</v>
      </c>
      <c r="C19" s="230"/>
      <c r="D19" s="45" t="s">
        <v>108</v>
      </c>
      <c r="E19" s="225">
        <v>13146.46</v>
      </c>
      <c r="F19" s="60"/>
      <c r="G19" s="64"/>
      <c r="H19" s="239"/>
      <c r="I19" s="225">
        <v>13323.49</v>
      </c>
      <c r="J19" s="267">
        <f t="shared" si="1"/>
        <v>101.34659824774121</v>
      </c>
      <c r="K19" s="267"/>
    </row>
    <row r="20" spans="1:11" x14ac:dyDescent="0.2">
      <c r="A20" s="228"/>
      <c r="B20" s="229">
        <v>3224</v>
      </c>
      <c r="C20" s="230"/>
      <c r="D20" s="45" t="s">
        <v>109</v>
      </c>
      <c r="E20" s="225">
        <v>700</v>
      </c>
      <c r="F20" s="60"/>
      <c r="G20" s="64"/>
      <c r="H20" s="239"/>
      <c r="I20" s="225">
        <v>582.28</v>
      </c>
      <c r="J20" s="267">
        <f t="shared" si="1"/>
        <v>83.182857142857131</v>
      </c>
      <c r="K20" s="267"/>
    </row>
    <row r="21" spans="1:11" x14ac:dyDescent="0.2">
      <c r="A21" s="228"/>
      <c r="B21" s="229">
        <v>3232</v>
      </c>
      <c r="C21" s="230"/>
      <c r="D21" s="45" t="s">
        <v>110</v>
      </c>
      <c r="E21" s="225">
        <v>1300</v>
      </c>
      <c r="F21" s="60"/>
      <c r="G21" s="64"/>
      <c r="H21" s="239"/>
      <c r="I21" s="225">
        <v>2101.36</v>
      </c>
      <c r="J21" s="267">
        <f t="shared" si="1"/>
        <v>161.64307692307693</v>
      </c>
      <c r="K21" s="267"/>
    </row>
    <row r="22" spans="1:11" x14ac:dyDescent="0.2">
      <c r="A22" s="228"/>
      <c r="B22" s="229">
        <v>3234</v>
      </c>
      <c r="C22" s="230"/>
      <c r="D22" s="45" t="s">
        <v>111</v>
      </c>
      <c r="E22" s="225">
        <v>1037.5999999999999</v>
      </c>
      <c r="F22" s="60"/>
      <c r="G22" s="64"/>
      <c r="H22" s="239"/>
      <c r="I22" s="225">
        <v>2098.1799999999998</v>
      </c>
      <c r="J22" s="267">
        <f t="shared" si="1"/>
        <v>202.21472629144176</v>
      </c>
      <c r="K22" s="267"/>
    </row>
    <row r="23" spans="1:11" x14ac:dyDescent="0.2">
      <c r="A23" s="228"/>
      <c r="B23" s="229">
        <v>3236</v>
      </c>
      <c r="C23" s="230"/>
      <c r="D23" s="45" t="s">
        <v>112</v>
      </c>
      <c r="E23" s="225">
        <v>1120</v>
      </c>
      <c r="F23" s="60"/>
      <c r="G23" s="64"/>
      <c r="H23" s="239"/>
      <c r="I23" s="225">
        <v>0</v>
      </c>
      <c r="J23" s="267">
        <f t="shared" si="1"/>
        <v>0</v>
      </c>
      <c r="K23" s="267"/>
    </row>
    <row r="24" spans="1:11" x14ac:dyDescent="0.2">
      <c r="A24" s="228"/>
      <c r="B24" s="229">
        <v>3237</v>
      </c>
      <c r="C24" s="230"/>
      <c r="D24" s="45" t="s">
        <v>113</v>
      </c>
      <c r="E24" s="225">
        <v>2000</v>
      </c>
      <c r="F24" s="60"/>
      <c r="G24" s="64"/>
      <c r="H24" s="239"/>
      <c r="I24" s="225">
        <v>2098.5700000000002</v>
      </c>
      <c r="J24" s="267">
        <f t="shared" si="1"/>
        <v>104.9285</v>
      </c>
      <c r="K24" s="267"/>
    </row>
    <row r="25" spans="1:11" x14ac:dyDescent="0.2">
      <c r="A25" s="228"/>
      <c r="B25" s="229">
        <v>3238</v>
      </c>
      <c r="C25" s="230"/>
      <c r="D25" s="45" t="s">
        <v>114</v>
      </c>
      <c r="E25" s="225">
        <v>1000</v>
      </c>
      <c r="F25" s="60"/>
      <c r="G25" s="64"/>
      <c r="H25" s="239"/>
      <c r="I25" s="225">
        <v>1829.3</v>
      </c>
      <c r="J25" s="267">
        <f t="shared" si="1"/>
        <v>182.93</v>
      </c>
      <c r="K25" s="267"/>
    </row>
    <row r="26" spans="1:11" x14ac:dyDescent="0.2">
      <c r="A26" s="228"/>
      <c r="B26" s="229">
        <v>3239</v>
      </c>
      <c r="C26" s="230"/>
      <c r="D26" s="45" t="s">
        <v>115</v>
      </c>
      <c r="E26" s="225"/>
      <c r="F26" s="60"/>
      <c r="G26" s="64"/>
      <c r="H26" s="239"/>
      <c r="I26" s="225"/>
      <c r="J26" s="267"/>
      <c r="K26" s="267"/>
    </row>
    <row r="27" spans="1:11" x14ac:dyDescent="0.2">
      <c r="A27" s="392">
        <v>34</v>
      </c>
      <c r="B27" s="393"/>
      <c r="C27" s="394"/>
      <c r="D27" s="45" t="s">
        <v>56</v>
      </c>
      <c r="E27" s="225"/>
      <c r="F27" s="60"/>
      <c r="G27" s="64"/>
      <c r="H27" s="239">
        <v>0</v>
      </c>
      <c r="I27" s="225"/>
      <c r="J27" s="267"/>
      <c r="K27" s="267"/>
    </row>
    <row r="28" spans="1:11" ht="24.95" customHeight="1" x14ac:dyDescent="0.2">
      <c r="A28" s="398" t="s">
        <v>169</v>
      </c>
      <c r="B28" s="399"/>
      <c r="C28" s="400"/>
      <c r="D28" s="44"/>
      <c r="E28" s="225"/>
      <c r="F28" s="60"/>
      <c r="G28" s="64"/>
      <c r="H28" s="239"/>
      <c r="I28" s="225"/>
      <c r="J28" s="267"/>
      <c r="K28" s="267"/>
    </row>
    <row r="29" spans="1:11" x14ac:dyDescent="0.2">
      <c r="A29" s="401">
        <v>3</v>
      </c>
      <c r="B29" s="402"/>
      <c r="C29" s="403"/>
      <c r="D29" s="96"/>
      <c r="E29" s="97">
        <f>SUM(E30,E31)</f>
        <v>21350.18</v>
      </c>
      <c r="F29" s="97"/>
      <c r="G29" s="97">
        <f t="shared" ref="G29" si="2">SUM(G30,G31)</f>
        <v>16000</v>
      </c>
      <c r="H29" s="97">
        <f>SUM(H30,H31)</f>
        <v>6000</v>
      </c>
      <c r="I29" s="97">
        <f>SUM(I30,I31)</f>
        <v>25812.2</v>
      </c>
      <c r="J29" s="267">
        <f t="shared" si="1"/>
        <v>120.89921490123268</v>
      </c>
      <c r="K29" s="266">
        <f>I29/H29*100</f>
        <v>430.20333333333332</v>
      </c>
    </row>
    <row r="30" spans="1:11" x14ac:dyDescent="0.2">
      <c r="A30" s="392">
        <v>32</v>
      </c>
      <c r="B30" s="393"/>
      <c r="C30" s="394"/>
      <c r="D30" s="45" t="s">
        <v>36</v>
      </c>
      <c r="E30" s="60">
        <v>5078.3</v>
      </c>
      <c r="F30" s="60"/>
      <c r="G30" s="60">
        <v>6000</v>
      </c>
      <c r="H30" s="60">
        <v>6000</v>
      </c>
      <c r="I30" s="60">
        <v>11449.7</v>
      </c>
      <c r="J30" s="267"/>
      <c r="K30" s="279">
        <f t="shared" ref="K30" si="3">I30/H30*100</f>
        <v>190.82833333333335</v>
      </c>
    </row>
    <row r="31" spans="1:11" ht="25.5" x14ac:dyDescent="0.2">
      <c r="A31" s="228"/>
      <c r="B31" s="229">
        <v>42</v>
      </c>
      <c r="C31" s="230"/>
      <c r="D31" s="45" t="s">
        <v>44</v>
      </c>
      <c r="E31" s="60">
        <v>16271.88</v>
      </c>
      <c r="F31" s="60"/>
      <c r="G31" s="60">
        <v>10000</v>
      </c>
      <c r="H31" s="60">
        <v>0</v>
      </c>
      <c r="I31" s="60">
        <v>14362.5</v>
      </c>
      <c r="J31" s="267">
        <f t="shared" si="1"/>
        <v>88.265768921599715</v>
      </c>
      <c r="K31" s="279" t="s">
        <v>92</v>
      </c>
    </row>
    <row r="32" spans="1:11" x14ac:dyDescent="0.2">
      <c r="A32" s="398" t="s">
        <v>74</v>
      </c>
      <c r="B32" s="399"/>
      <c r="C32" s="400"/>
      <c r="D32" s="102" t="s">
        <v>48</v>
      </c>
      <c r="E32" s="60"/>
      <c r="F32" s="60"/>
      <c r="G32" s="60"/>
      <c r="H32" s="60"/>
      <c r="I32" s="60"/>
      <c r="J32" s="267"/>
      <c r="K32" s="267"/>
    </row>
    <row r="33" spans="1:11" ht="15" x14ac:dyDescent="0.25">
      <c r="A33" s="386">
        <v>3</v>
      </c>
      <c r="B33" s="387"/>
      <c r="C33" s="388"/>
      <c r="D33" s="43" t="s">
        <v>21</v>
      </c>
      <c r="E33" s="265">
        <f>SUM(E34,E36)</f>
        <v>0</v>
      </c>
      <c r="F33" s="62"/>
      <c r="G33" s="62">
        <f t="shared" ref="G33:I33" si="4">SUM(G34,G36)</f>
        <v>2500</v>
      </c>
      <c r="H33" s="62">
        <f t="shared" si="4"/>
        <v>2500</v>
      </c>
      <c r="I33" s="62">
        <f t="shared" si="4"/>
        <v>0</v>
      </c>
      <c r="J33" s="242"/>
      <c r="K33" s="266">
        <f>I33/H33*100</f>
        <v>0</v>
      </c>
    </row>
    <row r="34" spans="1:11" x14ac:dyDescent="0.2">
      <c r="A34" s="392">
        <v>32</v>
      </c>
      <c r="B34" s="393"/>
      <c r="C34" s="394"/>
      <c r="D34" s="45" t="s">
        <v>36</v>
      </c>
      <c r="E34" s="225"/>
      <c r="F34" s="60"/>
      <c r="G34" s="60">
        <f t="shared" ref="G34:I34" si="5">SUM(G35)</f>
        <v>2300</v>
      </c>
      <c r="H34" s="60">
        <f t="shared" si="5"/>
        <v>2500</v>
      </c>
      <c r="I34" s="60">
        <f t="shared" si="5"/>
        <v>0</v>
      </c>
      <c r="J34" s="214"/>
      <c r="K34" s="267">
        <f>I34/H34*100</f>
        <v>0</v>
      </c>
    </row>
    <row r="35" spans="1:11" x14ac:dyDescent="0.2">
      <c r="A35" s="228"/>
      <c r="B35" s="229">
        <v>3237</v>
      </c>
      <c r="C35" s="230"/>
      <c r="D35" s="45" t="s">
        <v>116</v>
      </c>
      <c r="E35" s="225">
        <v>0</v>
      </c>
      <c r="F35" s="60"/>
      <c r="G35" s="60">
        <v>2300</v>
      </c>
      <c r="H35" s="60">
        <v>2500</v>
      </c>
      <c r="I35" s="225">
        <v>0</v>
      </c>
      <c r="J35" s="214"/>
      <c r="K35" s="267">
        <f>I35/H35*100</f>
        <v>0</v>
      </c>
    </row>
    <row r="36" spans="1:11" ht="25.5" x14ac:dyDescent="0.2">
      <c r="A36" s="392">
        <v>42</v>
      </c>
      <c r="B36" s="393"/>
      <c r="C36" s="394"/>
      <c r="D36" s="45" t="s">
        <v>44</v>
      </c>
      <c r="E36" s="225"/>
      <c r="F36" s="60">
        <v>0</v>
      </c>
      <c r="G36" s="60">
        <v>200</v>
      </c>
      <c r="H36" s="60">
        <v>0</v>
      </c>
      <c r="I36" s="225"/>
      <c r="J36" s="214"/>
      <c r="K36" s="267"/>
    </row>
    <row r="37" spans="1:11" ht="25.5" x14ac:dyDescent="0.2">
      <c r="A37" s="398" t="s">
        <v>75</v>
      </c>
      <c r="B37" s="399"/>
      <c r="C37" s="400"/>
      <c r="D37" s="36" t="s">
        <v>94</v>
      </c>
      <c r="E37" s="225"/>
      <c r="F37" s="60"/>
      <c r="G37" s="60"/>
      <c r="H37" s="60"/>
      <c r="I37" s="225"/>
      <c r="J37" s="214"/>
      <c r="K37" s="267"/>
    </row>
    <row r="38" spans="1:11" ht="15" x14ac:dyDescent="0.25">
      <c r="A38" s="386" t="s">
        <v>125</v>
      </c>
      <c r="B38" s="387"/>
      <c r="C38" s="388"/>
      <c r="D38" s="43" t="s">
        <v>21</v>
      </c>
      <c r="E38" s="265">
        <f>SUM(E39,E58,E61)</f>
        <v>41713.11</v>
      </c>
      <c r="F38" s="62">
        <f>SUM(F39:F61)</f>
        <v>0</v>
      </c>
      <c r="G38" s="62"/>
      <c r="H38" s="235">
        <f>SUM(H39:H61)</f>
        <v>80000</v>
      </c>
      <c r="I38" s="265">
        <f>SUM(I39,I58,I61)</f>
        <v>35112.839999999997</v>
      </c>
      <c r="J38" s="266">
        <f>I38/E38*100</f>
        <v>84.176988961024477</v>
      </c>
      <c r="K38" s="266">
        <f>I38/H38*100</f>
        <v>43.89105</v>
      </c>
    </row>
    <row r="39" spans="1:11" ht="15" x14ac:dyDescent="0.25">
      <c r="A39" s="416">
        <v>32</v>
      </c>
      <c r="B39" s="417"/>
      <c r="C39" s="418"/>
      <c r="D39" s="45" t="s">
        <v>36</v>
      </c>
      <c r="E39" s="342">
        <f>SUM(E40:E57)</f>
        <v>41073.57</v>
      </c>
      <c r="F39" s="60"/>
      <c r="G39" s="64"/>
      <c r="H39" s="239">
        <v>78500</v>
      </c>
      <c r="I39" s="342">
        <f>SUM(I40:I57)</f>
        <v>34694.839999999997</v>
      </c>
      <c r="J39" s="267">
        <f>I39/E39*100</f>
        <v>84.46998885171169</v>
      </c>
      <c r="K39" s="267">
        <f>I39/H39*100</f>
        <v>44.197248407643308</v>
      </c>
    </row>
    <row r="40" spans="1:11" x14ac:dyDescent="0.2">
      <c r="A40" s="99"/>
      <c r="B40" s="100">
        <v>3211</v>
      </c>
      <c r="C40" s="101"/>
      <c r="D40" s="45" t="s">
        <v>117</v>
      </c>
      <c r="E40" s="225">
        <v>16441.150000000001</v>
      </c>
      <c r="F40" s="60"/>
      <c r="G40" s="64"/>
      <c r="H40" s="239"/>
      <c r="I40" s="225">
        <v>11363.41</v>
      </c>
      <c r="J40" s="267">
        <f t="shared" ref="J40:J63" si="6">I40/E40*100</f>
        <v>69.115664050264115</v>
      </c>
      <c r="K40" s="267" t="s">
        <v>92</v>
      </c>
    </row>
    <row r="41" spans="1:11" x14ac:dyDescent="0.2">
      <c r="A41" s="99"/>
      <c r="B41" s="100">
        <v>3212</v>
      </c>
      <c r="C41" s="101"/>
      <c r="D41" s="45" t="s">
        <v>106</v>
      </c>
      <c r="E41" s="225">
        <v>3274.71</v>
      </c>
      <c r="F41" s="60"/>
      <c r="G41" s="64"/>
      <c r="H41" s="239"/>
      <c r="I41" s="225">
        <v>2587.2800000000002</v>
      </c>
      <c r="J41" s="267">
        <f t="shared" si="6"/>
        <v>79.007912150999644</v>
      </c>
      <c r="K41" s="267" t="s">
        <v>92</v>
      </c>
    </row>
    <row r="42" spans="1:11" x14ac:dyDescent="0.2">
      <c r="A42" s="99"/>
      <c r="B42" s="100">
        <v>3213</v>
      </c>
      <c r="C42" s="101"/>
      <c r="D42" s="45" t="s">
        <v>118</v>
      </c>
      <c r="E42" s="225">
        <v>236.16</v>
      </c>
      <c r="F42" s="60"/>
      <c r="G42" s="64"/>
      <c r="H42" s="239"/>
      <c r="I42" s="225">
        <v>717.75</v>
      </c>
      <c r="J42" s="267">
        <f t="shared" si="6"/>
        <v>303.92530487804879</v>
      </c>
      <c r="K42" s="267" t="s">
        <v>92</v>
      </c>
    </row>
    <row r="43" spans="1:11" x14ac:dyDescent="0.2">
      <c r="A43" s="99"/>
      <c r="B43" s="100">
        <v>3221</v>
      </c>
      <c r="C43" s="101"/>
      <c r="D43" s="45" t="s">
        <v>107</v>
      </c>
      <c r="E43" s="225">
        <v>178.74</v>
      </c>
      <c r="F43" s="60"/>
      <c r="G43" s="64"/>
      <c r="H43" s="239"/>
      <c r="I43" s="225"/>
      <c r="J43" s="267">
        <f t="shared" si="6"/>
        <v>0</v>
      </c>
      <c r="K43" s="267" t="s">
        <v>92</v>
      </c>
    </row>
    <row r="44" spans="1:11" x14ac:dyDescent="0.2">
      <c r="A44" s="99"/>
      <c r="B44" s="100">
        <v>3223</v>
      </c>
      <c r="C44" s="101"/>
      <c r="D44" s="45" t="s">
        <v>108</v>
      </c>
      <c r="E44" s="225">
        <v>340.04</v>
      </c>
      <c r="F44" s="60"/>
      <c r="G44" s="64"/>
      <c r="H44" s="239"/>
      <c r="I44" s="225">
        <v>1039.33</v>
      </c>
      <c r="J44" s="267">
        <f t="shared" si="6"/>
        <v>305.64933537230911</v>
      </c>
      <c r="K44" s="267" t="s">
        <v>92</v>
      </c>
    </row>
    <row r="45" spans="1:11" x14ac:dyDescent="0.2">
      <c r="A45" s="99"/>
      <c r="B45" s="100">
        <v>3224</v>
      </c>
      <c r="C45" s="101"/>
      <c r="D45" s="45" t="s">
        <v>109</v>
      </c>
      <c r="E45" s="225"/>
      <c r="F45" s="60"/>
      <c r="G45" s="64"/>
      <c r="H45" s="239"/>
      <c r="I45" s="225"/>
      <c r="J45" s="267"/>
      <c r="K45" s="267"/>
    </row>
    <row r="46" spans="1:11" x14ac:dyDescent="0.2">
      <c r="A46" s="99"/>
      <c r="B46" s="100">
        <v>3225</v>
      </c>
      <c r="C46" s="101"/>
      <c r="D46" s="45" t="s">
        <v>119</v>
      </c>
      <c r="E46" s="225"/>
      <c r="F46" s="60"/>
      <c r="G46" s="64"/>
      <c r="H46" s="239"/>
      <c r="I46" s="225">
        <v>612.54</v>
      </c>
      <c r="J46" s="267" t="s">
        <v>92</v>
      </c>
      <c r="K46" s="267" t="s">
        <v>92</v>
      </c>
    </row>
    <row r="47" spans="1:11" x14ac:dyDescent="0.2">
      <c r="A47" s="99"/>
      <c r="B47" s="100">
        <v>3231</v>
      </c>
      <c r="C47" s="101"/>
      <c r="D47" s="45" t="s">
        <v>120</v>
      </c>
      <c r="E47" s="225">
        <v>748.17</v>
      </c>
      <c r="F47" s="60"/>
      <c r="G47" s="64"/>
      <c r="H47" s="239"/>
      <c r="I47" s="225">
        <v>752.62</v>
      </c>
      <c r="J47" s="267">
        <f t="shared" si="6"/>
        <v>100.5947846077763</v>
      </c>
      <c r="K47" s="267" t="s">
        <v>92</v>
      </c>
    </row>
    <row r="48" spans="1:11" x14ac:dyDescent="0.2">
      <c r="A48" s="99" t="s">
        <v>92</v>
      </c>
      <c r="B48" s="100">
        <v>3232</v>
      </c>
      <c r="C48" s="101"/>
      <c r="D48" s="45" t="s">
        <v>170</v>
      </c>
      <c r="E48" s="225">
        <v>656.97</v>
      </c>
      <c r="F48" s="60"/>
      <c r="G48" s="64"/>
      <c r="H48" s="239"/>
      <c r="I48" s="225">
        <v>635</v>
      </c>
      <c r="J48" s="267">
        <f t="shared" si="6"/>
        <v>96.65585947607957</v>
      </c>
      <c r="K48" s="267"/>
    </row>
    <row r="49" spans="1:11" x14ac:dyDescent="0.2">
      <c r="A49" s="99"/>
      <c r="B49" s="100">
        <v>3233</v>
      </c>
      <c r="C49" s="101"/>
      <c r="D49" s="45" t="s">
        <v>126</v>
      </c>
      <c r="E49" s="225"/>
      <c r="F49" s="60"/>
      <c r="G49" s="64"/>
      <c r="H49" s="239"/>
      <c r="I49" s="225"/>
      <c r="J49" s="267" t="s">
        <v>92</v>
      </c>
      <c r="K49" s="267" t="s">
        <v>92</v>
      </c>
    </row>
    <row r="50" spans="1:11" x14ac:dyDescent="0.2">
      <c r="A50" s="99"/>
      <c r="B50" s="100">
        <v>3234</v>
      </c>
      <c r="C50" s="101"/>
      <c r="D50" s="45" t="s">
        <v>111</v>
      </c>
      <c r="E50" s="225">
        <v>306.14999999999998</v>
      </c>
      <c r="F50" s="60"/>
      <c r="G50" s="64"/>
      <c r="H50" s="239"/>
      <c r="I50" s="225">
        <v>264.66000000000003</v>
      </c>
      <c r="J50" s="267" t="s">
        <v>92</v>
      </c>
      <c r="K50" s="267" t="s">
        <v>92</v>
      </c>
    </row>
    <row r="51" spans="1:11" x14ac:dyDescent="0.2">
      <c r="A51" s="99"/>
      <c r="B51" s="100">
        <v>3237</v>
      </c>
      <c r="C51" s="101"/>
      <c r="D51" s="45" t="s">
        <v>116</v>
      </c>
      <c r="E51" s="225">
        <v>7875.94</v>
      </c>
      <c r="F51" s="60"/>
      <c r="G51" s="64"/>
      <c r="H51" s="239"/>
      <c r="I51" s="225">
        <v>6995.68</v>
      </c>
      <c r="J51" s="267">
        <f t="shared" si="6"/>
        <v>88.823429330340261</v>
      </c>
      <c r="K51" s="267" t="s">
        <v>92</v>
      </c>
    </row>
    <row r="52" spans="1:11" x14ac:dyDescent="0.2">
      <c r="A52" s="99"/>
      <c r="B52" s="100">
        <v>3238</v>
      </c>
      <c r="C52" s="101"/>
      <c r="D52" s="45" t="s">
        <v>114</v>
      </c>
      <c r="E52" s="225">
        <v>1610.67</v>
      </c>
      <c r="F52" s="60"/>
      <c r="G52" s="64"/>
      <c r="H52" s="239"/>
      <c r="I52" s="225">
        <v>241.82</v>
      </c>
      <c r="J52" s="267" t="s">
        <v>92</v>
      </c>
      <c r="K52" s="267" t="s">
        <v>92</v>
      </c>
    </row>
    <row r="53" spans="1:11" x14ac:dyDescent="0.2">
      <c r="A53" s="99"/>
      <c r="B53" s="100">
        <v>3239</v>
      </c>
      <c r="C53" s="101"/>
      <c r="D53" s="45" t="s">
        <v>115</v>
      </c>
      <c r="E53" s="225">
        <v>3527.06</v>
      </c>
      <c r="F53" s="60"/>
      <c r="G53" s="64"/>
      <c r="H53" s="239"/>
      <c r="I53" s="225">
        <v>2455.0100000000002</v>
      </c>
      <c r="J53" s="267">
        <f t="shared" si="6"/>
        <v>69.604996796198535</v>
      </c>
      <c r="K53" s="267" t="s">
        <v>92</v>
      </c>
    </row>
    <row r="54" spans="1:11" s="345" customFormat="1" x14ac:dyDescent="0.2">
      <c r="A54" s="346"/>
      <c r="B54" s="347">
        <v>3292</v>
      </c>
      <c r="C54" s="348"/>
      <c r="D54" s="45" t="s">
        <v>185</v>
      </c>
      <c r="E54" s="225"/>
      <c r="F54" s="60"/>
      <c r="G54" s="64"/>
      <c r="H54" s="239"/>
      <c r="I54" s="225">
        <v>950.19</v>
      </c>
      <c r="J54" s="267"/>
      <c r="K54" s="267"/>
    </row>
    <row r="55" spans="1:11" x14ac:dyDescent="0.2">
      <c r="A55" s="99"/>
      <c r="B55" s="100">
        <v>3293</v>
      </c>
      <c r="C55" s="101"/>
      <c r="D55" s="45" t="s">
        <v>121</v>
      </c>
      <c r="E55" s="225">
        <v>2087.9899999999998</v>
      </c>
      <c r="F55" s="60"/>
      <c r="G55" s="64"/>
      <c r="H55" s="239"/>
      <c r="I55" s="225">
        <v>1159.55</v>
      </c>
      <c r="J55" s="267">
        <f t="shared" si="6"/>
        <v>55.534269800142724</v>
      </c>
      <c r="K55" s="267" t="s">
        <v>92</v>
      </c>
    </row>
    <row r="56" spans="1:11" x14ac:dyDescent="0.2">
      <c r="A56" s="99"/>
      <c r="B56" s="100">
        <v>3294</v>
      </c>
      <c r="C56" s="101"/>
      <c r="D56" s="45" t="s">
        <v>122</v>
      </c>
      <c r="E56" s="225">
        <v>544.82000000000005</v>
      </c>
      <c r="F56" s="60"/>
      <c r="G56" s="64"/>
      <c r="H56" s="239"/>
      <c r="I56" s="225">
        <v>610</v>
      </c>
      <c r="J56" s="267">
        <f t="shared" si="6"/>
        <v>111.96358430307257</v>
      </c>
      <c r="K56" s="267" t="s">
        <v>92</v>
      </c>
    </row>
    <row r="57" spans="1:11" x14ac:dyDescent="0.2">
      <c r="A57" s="99"/>
      <c r="B57" s="100">
        <v>3299</v>
      </c>
      <c r="C57" s="101"/>
      <c r="D57" s="45" t="s">
        <v>123</v>
      </c>
      <c r="E57" s="225">
        <v>3245</v>
      </c>
      <c r="F57" s="60"/>
      <c r="G57" s="64"/>
      <c r="H57" s="239"/>
      <c r="I57" s="225">
        <v>4310</v>
      </c>
      <c r="J57" s="267">
        <f t="shared" si="6"/>
        <v>132.81972265023111</v>
      </c>
      <c r="K57" s="267" t="s">
        <v>92</v>
      </c>
    </row>
    <row r="58" spans="1:11" ht="15" x14ac:dyDescent="0.25">
      <c r="A58" s="99"/>
      <c r="B58" s="100">
        <v>34</v>
      </c>
      <c r="C58" s="101"/>
      <c r="D58" s="45" t="s">
        <v>56</v>
      </c>
      <c r="E58" s="342">
        <f>SUM(E59:E60)</f>
        <v>611.54</v>
      </c>
      <c r="F58" s="60"/>
      <c r="G58" s="64"/>
      <c r="H58" s="239">
        <v>1000</v>
      </c>
      <c r="I58" s="342"/>
      <c r="J58" s="267">
        <f t="shared" si="6"/>
        <v>0</v>
      </c>
      <c r="K58" s="267">
        <f t="shared" ref="K58:K62" si="7">I58/H58*100</f>
        <v>0</v>
      </c>
    </row>
    <row r="59" spans="1:11" x14ac:dyDescent="0.2">
      <c r="A59" s="99"/>
      <c r="B59" s="100">
        <v>3431</v>
      </c>
      <c r="C59" s="101"/>
      <c r="D59" s="45" t="s">
        <v>127</v>
      </c>
      <c r="E59" s="225">
        <v>611.54</v>
      </c>
      <c r="F59" s="60"/>
      <c r="G59" s="64"/>
      <c r="H59" s="239"/>
      <c r="I59" s="225"/>
      <c r="J59" s="267">
        <f t="shared" si="6"/>
        <v>0</v>
      </c>
      <c r="K59" s="267" t="s">
        <v>92</v>
      </c>
    </row>
    <row r="60" spans="1:11" x14ac:dyDescent="0.2">
      <c r="A60" s="99"/>
      <c r="B60" s="100">
        <v>3433</v>
      </c>
      <c r="C60" s="101"/>
      <c r="D60" s="45" t="s">
        <v>168</v>
      </c>
      <c r="E60" s="225"/>
      <c r="F60" s="60"/>
      <c r="G60" s="64"/>
      <c r="H60" s="239"/>
      <c r="I60" s="225"/>
      <c r="J60" s="267"/>
      <c r="K60" s="267"/>
    </row>
    <row r="61" spans="1:11" ht="25.5" x14ac:dyDescent="0.25">
      <c r="A61" s="99"/>
      <c r="B61" s="100">
        <v>42</v>
      </c>
      <c r="C61" s="101"/>
      <c r="D61" s="45" t="s">
        <v>44</v>
      </c>
      <c r="E61" s="342">
        <f>SUM(E62:E63)</f>
        <v>28</v>
      </c>
      <c r="F61" s="60"/>
      <c r="G61" s="64"/>
      <c r="H61" s="239">
        <f>SUM(H62)</f>
        <v>500</v>
      </c>
      <c r="I61" s="342">
        <f>SUM(I62:I63)</f>
        <v>418</v>
      </c>
      <c r="J61" s="267">
        <f t="shared" si="6"/>
        <v>1492.8571428571429</v>
      </c>
      <c r="K61" s="267">
        <f t="shared" si="7"/>
        <v>83.6</v>
      </c>
    </row>
    <row r="62" spans="1:11" x14ac:dyDescent="0.2">
      <c r="A62" s="99"/>
      <c r="B62" s="100">
        <v>4221</v>
      </c>
      <c r="C62" s="101"/>
      <c r="D62" s="45" t="s">
        <v>124</v>
      </c>
      <c r="E62" s="225">
        <v>0</v>
      </c>
      <c r="F62" s="60"/>
      <c r="G62" s="64"/>
      <c r="H62" s="239">
        <v>500</v>
      </c>
      <c r="I62" s="225">
        <v>418</v>
      </c>
      <c r="J62" s="267" t="e">
        <f t="shared" si="6"/>
        <v>#DIV/0!</v>
      </c>
      <c r="K62" s="267">
        <f t="shared" si="7"/>
        <v>83.6</v>
      </c>
    </row>
    <row r="63" spans="1:11" x14ac:dyDescent="0.2">
      <c r="A63" s="99"/>
      <c r="B63" s="100">
        <v>4227</v>
      </c>
      <c r="C63" s="101"/>
      <c r="D63" s="45" t="s">
        <v>165</v>
      </c>
      <c r="E63" s="225">
        <v>28</v>
      </c>
      <c r="F63" s="60"/>
      <c r="G63" s="64"/>
      <c r="H63" s="239"/>
      <c r="I63" s="225"/>
      <c r="J63" s="267">
        <f t="shared" si="6"/>
        <v>0</v>
      </c>
      <c r="K63" s="267" t="s">
        <v>92</v>
      </c>
    </row>
    <row r="64" spans="1:11" x14ac:dyDescent="0.2">
      <c r="A64" s="398" t="s">
        <v>76</v>
      </c>
      <c r="B64" s="399"/>
      <c r="C64" s="400"/>
      <c r="D64" s="36" t="s">
        <v>95</v>
      </c>
      <c r="E64" s="225"/>
      <c r="F64" s="60"/>
      <c r="G64" s="61"/>
      <c r="H64" s="234"/>
      <c r="I64" s="225"/>
      <c r="J64" s="267" t="s">
        <v>92</v>
      </c>
      <c r="K64" s="267" t="s">
        <v>92</v>
      </c>
    </row>
    <row r="65" spans="1:11" x14ac:dyDescent="0.2">
      <c r="A65" s="386" t="s">
        <v>125</v>
      </c>
      <c r="B65" s="387"/>
      <c r="C65" s="388"/>
      <c r="D65" s="43" t="s">
        <v>21</v>
      </c>
      <c r="E65" s="264">
        <f>SUM(E66,E71,E73,E75,E76)</f>
        <v>884328.16999999993</v>
      </c>
      <c r="F65" s="62"/>
      <c r="G65" s="63"/>
      <c r="H65" s="238">
        <f>SUM(H66:H75)</f>
        <v>1520000</v>
      </c>
      <c r="I65" s="238">
        <f>SUM(I66)</f>
        <v>828532.17999999993</v>
      </c>
      <c r="J65" s="266">
        <f>I65/E65*100</f>
        <v>93.690578690940043</v>
      </c>
      <c r="K65" s="266">
        <f>I65/H65*100</f>
        <v>54.508696052631578</v>
      </c>
    </row>
    <row r="66" spans="1:11" x14ac:dyDescent="0.2">
      <c r="A66" s="392">
        <v>31</v>
      </c>
      <c r="B66" s="393"/>
      <c r="C66" s="394"/>
      <c r="D66" s="45" t="s">
        <v>22</v>
      </c>
      <c r="E66" s="225">
        <f>SUM(E67:E70)</f>
        <v>882128.16999999993</v>
      </c>
      <c r="F66" s="60"/>
      <c r="G66" s="64"/>
      <c r="H66" s="239">
        <v>1520000</v>
      </c>
      <c r="I66" s="225">
        <f>SUM(I67:I70)</f>
        <v>828532.17999999993</v>
      </c>
      <c r="J66" s="267">
        <f>I66/E66*100</f>
        <v>93.924240056861578</v>
      </c>
      <c r="K66" s="267">
        <f>I66/H66*100</f>
        <v>54.508696052631578</v>
      </c>
    </row>
    <row r="67" spans="1:11" x14ac:dyDescent="0.2">
      <c r="A67" s="228"/>
      <c r="B67" s="229">
        <v>3111</v>
      </c>
      <c r="C67" s="230"/>
      <c r="D67" s="45" t="s">
        <v>102</v>
      </c>
      <c r="E67" s="225">
        <v>765831.22</v>
      </c>
      <c r="F67" s="60"/>
      <c r="G67" s="64"/>
      <c r="H67" s="239"/>
      <c r="I67" s="225">
        <v>718384.62</v>
      </c>
      <c r="J67" s="267">
        <f t="shared" ref="J67:J69" si="8">I67/E67*100</f>
        <v>93.804561793654756</v>
      </c>
      <c r="K67" s="267" t="s">
        <v>92</v>
      </c>
    </row>
    <row r="68" spans="1:11" x14ac:dyDescent="0.2">
      <c r="A68" s="228"/>
      <c r="B68" s="229">
        <v>312</v>
      </c>
      <c r="C68" s="230"/>
      <c r="D68" s="45" t="s">
        <v>103</v>
      </c>
      <c r="E68" s="225">
        <v>19500</v>
      </c>
      <c r="F68" s="60"/>
      <c r="G68" s="64"/>
      <c r="H68" s="239"/>
      <c r="I68" s="225">
        <v>22432.32</v>
      </c>
      <c r="J68" s="267">
        <f t="shared" si="8"/>
        <v>115.03753846153846</v>
      </c>
      <c r="K68" s="267"/>
    </row>
    <row r="69" spans="1:11" x14ac:dyDescent="0.2">
      <c r="A69" s="228"/>
      <c r="B69" s="229">
        <v>3132</v>
      </c>
      <c r="C69" s="230"/>
      <c r="D69" s="45" t="s">
        <v>104</v>
      </c>
      <c r="E69" s="225">
        <v>96796.95</v>
      </c>
      <c r="F69" s="60"/>
      <c r="G69" s="64"/>
      <c r="H69" s="239"/>
      <c r="I69" s="225">
        <v>87715.24</v>
      </c>
      <c r="J69" s="267">
        <f t="shared" si="8"/>
        <v>90.617772564114887</v>
      </c>
      <c r="K69" s="267" t="s">
        <v>92</v>
      </c>
    </row>
    <row r="70" spans="1:11" x14ac:dyDescent="0.2">
      <c r="A70" s="228"/>
      <c r="B70" s="229">
        <v>3133</v>
      </c>
      <c r="C70" s="230"/>
      <c r="D70" s="45" t="s">
        <v>105</v>
      </c>
      <c r="E70" s="225"/>
      <c r="F70" s="60"/>
      <c r="G70" s="64"/>
      <c r="H70" s="239"/>
      <c r="I70" s="225"/>
      <c r="J70" s="267"/>
      <c r="K70" s="267" t="s">
        <v>92</v>
      </c>
    </row>
    <row r="71" spans="1:11" x14ac:dyDescent="0.2">
      <c r="A71" s="228"/>
      <c r="B71" s="229">
        <v>32</v>
      </c>
      <c r="C71" s="230"/>
      <c r="D71" s="45" t="s">
        <v>36</v>
      </c>
      <c r="E71" s="225">
        <v>1500</v>
      </c>
      <c r="F71" s="60"/>
      <c r="G71" s="64"/>
      <c r="H71" s="239">
        <v>0</v>
      </c>
      <c r="I71" s="225"/>
      <c r="J71" s="267"/>
      <c r="K71" s="267"/>
    </row>
    <row r="72" spans="1:11" x14ac:dyDescent="0.2">
      <c r="A72" s="228"/>
      <c r="B72" s="229">
        <v>3225</v>
      </c>
      <c r="C72" s="230" t="s">
        <v>92</v>
      </c>
      <c r="D72" s="45" t="s">
        <v>119</v>
      </c>
      <c r="E72" s="225"/>
      <c r="F72" s="60"/>
      <c r="G72" s="64"/>
      <c r="H72" s="239"/>
      <c r="I72" s="225"/>
      <c r="J72" s="267"/>
      <c r="K72" s="267"/>
    </row>
    <row r="73" spans="1:11" x14ac:dyDescent="0.2">
      <c r="A73" s="228"/>
      <c r="B73" s="229">
        <v>34</v>
      </c>
      <c r="C73" s="230"/>
      <c r="D73" s="45" t="s">
        <v>56</v>
      </c>
      <c r="E73" s="225"/>
      <c r="F73" s="60"/>
      <c r="G73" s="64"/>
      <c r="H73" s="239"/>
      <c r="I73" s="225"/>
      <c r="J73" s="267"/>
      <c r="K73" s="267"/>
    </row>
    <row r="74" spans="1:11" x14ac:dyDescent="0.2">
      <c r="A74" s="228"/>
      <c r="B74" s="229">
        <v>343</v>
      </c>
      <c r="C74" s="230"/>
      <c r="D74" s="45" t="s">
        <v>128</v>
      </c>
      <c r="E74" s="225"/>
      <c r="F74" s="60"/>
      <c r="G74" s="64"/>
      <c r="H74" s="239"/>
      <c r="I74" s="225"/>
      <c r="J74" s="267"/>
      <c r="K74" s="267"/>
    </row>
    <row r="75" spans="1:11" ht="25.5" x14ac:dyDescent="0.2">
      <c r="A75" s="392">
        <v>42</v>
      </c>
      <c r="B75" s="393"/>
      <c r="C75" s="394"/>
      <c r="D75" s="45" t="s">
        <v>44</v>
      </c>
      <c r="E75" s="225">
        <v>700</v>
      </c>
      <c r="F75" s="60"/>
      <c r="G75" s="64"/>
      <c r="H75" s="239">
        <v>0</v>
      </c>
      <c r="I75" s="225"/>
      <c r="J75" s="267" t="s">
        <v>92</v>
      </c>
      <c r="K75" s="267"/>
    </row>
    <row r="76" spans="1:11" x14ac:dyDescent="0.2">
      <c r="A76" s="228"/>
      <c r="B76" s="229">
        <v>45</v>
      </c>
      <c r="C76" s="230"/>
      <c r="D76" s="45" t="s">
        <v>129</v>
      </c>
      <c r="E76" s="225"/>
      <c r="F76" s="60"/>
      <c r="G76" s="64"/>
      <c r="H76" s="239"/>
      <c r="I76" s="225"/>
      <c r="J76" s="267"/>
      <c r="K76" s="267"/>
    </row>
    <row r="77" spans="1:11" ht="25.5" x14ac:dyDescent="0.2">
      <c r="A77" s="228"/>
      <c r="B77" s="229">
        <v>4511</v>
      </c>
      <c r="C77" s="230"/>
      <c r="D77" s="45" t="s">
        <v>58</v>
      </c>
      <c r="E77" s="225"/>
      <c r="F77" s="60"/>
      <c r="G77" s="64"/>
      <c r="H77" s="239"/>
      <c r="I77" s="225"/>
      <c r="J77" s="267"/>
      <c r="K77" s="267"/>
    </row>
    <row r="78" spans="1:11" x14ac:dyDescent="0.2">
      <c r="A78" s="398" t="s">
        <v>77</v>
      </c>
      <c r="B78" s="399"/>
      <c r="C78" s="400"/>
      <c r="D78" s="36" t="s">
        <v>96</v>
      </c>
      <c r="E78" s="225"/>
      <c r="F78" s="60"/>
      <c r="G78" s="61"/>
      <c r="H78" s="234"/>
      <c r="I78" s="225"/>
      <c r="J78" s="267" t="s">
        <v>92</v>
      </c>
      <c r="K78" s="267"/>
    </row>
    <row r="79" spans="1:11" ht="25.5" x14ac:dyDescent="0.2">
      <c r="A79" s="395">
        <v>4</v>
      </c>
      <c r="B79" s="396"/>
      <c r="C79" s="397"/>
      <c r="D79" s="43" t="s">
        <v>44</v>
      </c>
      <c r="E79" s="242">
        <v>0</v>
      </c>
      <c r="F79" s="62"/>
      <c r="G79" s="63"/>
      <c r="H79" s="238">
        <f>SUM(H80)</f>
        <v>1000</v>
      </c>
      <c r="I79" s="242"/>
      <c r="J79" s="266"/>
      <c r="K79" s="266"/>
    </row>
    <row r="80" spans="1:11" ht="25.5" x14ac:dyDescent="0.2">
      <c r="A80" s="392">
        <v>42</v>
      </c>
      <c r="B80" s="393"/>
      <c r="C80" s="394"/>
      <c r="D80" s="45" t="s">
        <v>44</v>
      </c>
      <c r="E80" s="214">
        <v>0</v>
      </c>
      <c r="F80" s="60"/>
      <c r="G80" s="64"/>
      <c r="H80" s="239">
        <v>1000</v>
      </c>
      <c r="I80" s="214"/>
      <c r="J80" s="267"/>
      <c r="K80" s="267"/>
    </row>
    <row r="81" spans="1:11" x14ac:dyDescent="0.2">
      <c r="A81" s="228"/>
      <c r="B81" s="229">
        <v>4226</v>
      </c>
      <c r="C81" s="230"/>
      <c r="D81" s="45" t="s">
        <v>130</v>
      </c>
      <c r="E81" s="214">
        <v>0</v>
      </c>
      <c r="F81" s="60"/>
      <c r="G81" s="64"/>
      <c r="H81" s="239">
        <v>1000</v>
      </c>
      <c r="I81" s="214">
        <v>0</v>
      </c>
      <c r="J81" s="267"/>
      <c r="K81" s="267"/>
    </row>
    <row r="82" spans="1:11" ht="25.5" x14ac:dyDescent="0.2">
      <c r="A82" s="392">
        <v>45</v>
      </c>
      <c r="B82" s="393"/>
      <c r="C82" s="394"/>
      <c r="D82" s="45" t="s">
        <v>58</v>
      </c>
      <c r="E82" s="214"/>
      <c r="F82" s="60"/>
      <c r="G82" s="64"/>
      <c r="H82" s="239">
        <v>0</v>
      </c>
      <c r="I82" s="214"/>
      <c r="J82" s="267"/>
      <c r="K82" s="267"/>
    </row>
    <row r="83" spans="1:11" ht="15" customHeight="1" x14ac:dyDescent="0.2">
      <c r="A83" s="389" t="s">
        <v>79</v>
      </c>
      <c r="B83" s="390"/>
      <c r="C83" s="391"/>
      <c r="D83" s="102" t="s">
        <v>80</v>
      </c>
      <c r="E83" s="214"/>
      <c r="F83" s="60"/>
      <c r="G83" s="61"/>
      <c r="H83" s="234"/>
      <c r="I83" s="214"/>
      <c r="J83" s="267"/>
      <c r="K83" s="267"/>
    </row>
    <row r="84" spans="1:11" ht="15" customHeight="1" x14ac:dyDescent="0.2">
      <c r="A84" s="386" t="s">
        <v>125</v>
      </c>
      <c r="B84" s="387"/>
      <c r="C84" s="388"/>
      <c r="D84" s="43" t="s">
        <v>21</v>
      </c>
      <c r="E84" s="242">
        <f>SUM(E85:E87)</f>
        <v>117476.84</v>
      </c>
      <c r="F84" s="62"/>
      <c r="G84" s="63"/>
      <c r="H84" s="242">
        <f>SUM(H85:H87)</f>
        <v>14600</v>
      </c>
      <c r="I84" s="242">
        <f>SUM(I85:I87)</f>
        <v>6137</v>
      </c>
      <c r="J84" s="242"/>
      <c r="K84" s="279">
        <f t="shared" ref="K84:K86" si="9">I84/H84*100</f>
        <v>42.034246575342465</v>
      </c>
    </row>
    <row r="85" spans="1:11" ht="15" customHeight="1" x14ac:dyDescent="0.2">
      <c r="A85" s="340"/>
      <c r="B85" s="341">
        <v>32</v>
      </c>
      <c r="C85" s="336"/>
      <c r="D85" s="45" t="s">
        <v>36</v>
      </c>
      <c r="E85" s="339">
        <v>4200</v>
      </c>
      <c r="F85" s="337"/>
      <c r="G85" s="338"/>
      <c r="H85" s="339">
        <v>0</v>
      </c>
      <c r="I85" s="339"/>
      <c r="J85" s="339"/>
      <c r="K85" s="279" t="e">
        <f t="shared" si="9"/>
        <v>#DIV/0!</v>
      </c>
    </row>
    <row r="86" spans="1:11" ht="24.95" customHeight="1" x14ac:dyDescent="0.2">
      <c r="A86" s="392">
        <v>42</v>
      </c>
      <c r="B86" s="393"/>
      <c r="C86" s="394"/>
      <c r="D86" s="45" t="s">
        <v>44</v>
      </c>
      <c r="E86" s="214">
        <v>46467.14</v>
      </c>
      <c r="F86" s="60"/>
      <c r="G86" s="61"/>
      <c r="H86" s="214">
        <v>14600</v>
      </c>
      <c r="I86" s="214">
        <v>6137</v>
      </c>
      <c r="J86" s="214"/>
      <c r="K86" s="279">
        <f t="shared" si="9"/>
        <v>42.034246575342465</v>
      </c>
    </row>
    <row r="87" spans="1:11" ht="24.95" customHeight="1" x14ac:dyDescent="0.2">
      <c r="A87" s="392">
        <v>45</v>
      </c>
      <c r="B87" s="393"/>
      <c r="C87" s="394"/>
      <c r="D87" s="45" t="s">
        <v>58</v>
      </c>
      <c r="E87" s="214">
        <v>66809.7</v>
      </c>
      <c r="F87" s="60"/>
      <c r="G87" s="64"/>
      <c r="H87" s="214">
        <v>0</v>
      </c>
      <c r="I87" s="214"/>
      <c r="J87" s="214"/>
      <c r="K87" s="279" t="e">
        <f>I87/H87*100</f>
        <v>#DIV/0!</v>
      </c>
    </row>
    <row r="88" spans="1:11" ht="30" customHeight="1" x14ac:dyDescent="0.25">
      <c r="A88" s="385"/>
      <c r="B88" s="385"/>
      <c r="C88" s="385"/>
      <c r="D88" s="89" t="s">
        <v>59</v>
      </c>
      <c r="E88" s="273">
        <f>SUM(E10,E15,E29,E33,E38,E65,E79,E84)</f>
        <v>1129291.1199999999</v>
      </c>
      <c r="F88" s="90">
        <f>SUM(F10,F15,F29,F33,F38,F65,F79,F84)</f>
        <v>0</v>
      </c>
      <c r="G88" s="90"/>
      <c r="H88" s="240">
        <f>SUM(H10,H15,H33,H38,H65,H79,H84,H29)</f>
        <v>1705605</v>
      </c>
      <c r="I88" s="272">
        <f>SUM(I10,I15,I29,I33,I38,I65,I79,I84)</f>
        <v>962457.32</v>
      </c>
      <c r="J88" s="274">
        <f>I88/E88*100</f>
        <v>85.226679193227</v>
      </c>
      <c r="K88" s="274">
        <f>I88/H88*100</f>
        <v>56.429086453194024</v>
      </c>
    </row>
    <row r="91" spans="1:11" x14ac:dyDescent="0.2">
      <c r="F91" s="94"/>
    </row>
    <row r="92" spans="1:11" x14ac:dyDescent="0.2">
      <c r="F92" s="94"/>
      <c r="H92" s="30"/>
    </row>
    <row r="93" spans="1:11" x14ac:dyDescent="0.2">
      <c r="F93" s="94"/>
      <c r="G93" s="27"/>
      <c r="H93" s="30"/>
    </row>
    <row r="94" spans="1:11" x14ac:dyDescent="0.2">
      <c r="F94" s="94"/>
      <c r="G94" s="42"/>
      <c r="H94" s="30"/>
    </row>
    <row r="95" spans="1:11" x14ac:dyDescent="0.2">
      <c r="F95" s="94"/>
      <c r="G95" s="42"/>
      <c r="H95" s="42"/>
    </row>
    <row r="96" spans="1:11" x14ac:dyDescent="0.2">
      <c r="D96" s="30"/>
      <c r="E96" s="30"/>
      <c r="F96" s="94"/>
      <c r="G96" s="42"/>
      <c r="H96" s="42"/>
    </row>
    <row r="97" spans="4:6" x14ac:dyDescent="0.2">
      <c r="D97" s="30"/>
      <c r="E97" s="30"/>
      <c r="F97" s="94"/>
    </row>
    <row r="98" spans="4:6" x14ac:dyDescent="0.2">
      <c r="D98" s="30"/>
      <c r="E98" s="30"/>
      <c r="F98" s="94"/>
    </row>
    <row r="99" spans="4:6" x14ac:dyDescent="0.2">
      <c r="D99" s="30"/>
      <c r="E99" s="30"/>
      <c r="F99" s="94"/>
    </row>
    <row r="100" spans="4:6" ht="15" x14ac:dyDescent="0.25">
      <c r="D100" s="30"/>
      <c r="E100" s="30"/>
      <c r="F100" s="98"/>
    </row>
    <row r="101" spans="4:6" x14ac:dyDescent="0.2">
      <c r="D101" s="30"/>
      <c r="E101" s="30"/>
    </row>
    <row r="102" spans="4:6" x14ac:dyDescent="0.2">
      <c r="D102" s="30"/>
      <c r="E102" s="30"/>
    </row>
    <row r="103" spans="4:6" x14ac:dyDescent="0.2">
      <c r="D103" s="30"/>
      <c r="E103" s="30"/>
    </row>
    <row r="104" spans="4:6" x14ac:dyDescent="0.2">
      <c r="D104" s="30"/>
      <c r="E104" s="30"/>
    </row>
    <row r="105" spans="4:6" x14ac:dyDescent="0.2">
      <c r="D105" s="30"/>
      <c r="E105" s="30"/>
    </row>
    <row r="106" spans="4:6" x14ac:dyDescent="0.2">
      <c r="D106" s="30"/>
      <c r="E106" s="30"/>
    </row>
    <row r="107" spans="4:6" x14ac:dyDescent="0.2">
      <c r="D107" s="30"/>
      <c r="E107" s="30"/>
    </row>
    <row r="108" spans="4:6" x14ac:dyDescent="0.2">
      <c r="D108" s="30"/>
      <c r="E108" s="30"/>
    </row>
    <row r="109" spans="4:6" x14ac:dyDescent="0.2">
      <c r="D109" s="30"/>
      <c r="E109" s="30"/>
    </row>
    <row r="110" spans="4:6" x14ac:dyDescent="0.2">
      <c r="D110" s="30"/>
      <c r="E110" s="30"/>
    </row>
    <row r="111" spans="4:6" x14ac:dyDescent="0.2">
      <c r="D111" s="30"/>
      <c r="E111" s="30"/>
    </row>
  </sheetData>
  <mergeCells count="38">
    <mergeCell ref="A80:C80"/>
    <mergeCell ref="A32:C32"/>
    <mergeCell ref="A37:C37"/>
    <mergeCell ref="A64:C64"/>
    <mergeCell ref="A39:C39"/>
    <mergeCell ref="A33:C33"/>
    <mergeCell ref="A34:C34"/>
    <mergeCell ref="A36:C36"/>
    <mergeCell ref="A38:C38"/>
    <mergeCell ref="A9:C9"/>
    <mergeCell ref="A10:C10"/>
    <mergeCell ref="A11:C11"/>
    <mergeCell ref="A13:C13"/>
    <mergeCell ref="A16:C16"/>
    <mergeCell ref="A14:C14"/>
    <mergeCell ref="A1:H1"/>
    <mergeCell ref="A3:H3"/>
    <mergeCell ref="A5:C5"/>
    <mergeCell ref="A6:C6"/>
    <mergeCell ref="A8:C8"/>
    <mergeCell ref="A2:H2"/>
    <mergeCell ref="D4:F4"/>
    <mergeCell ref="A88:C88"/>
    <mergeCell ref="A15:C15"/>
    <mergeCell ref="A65:C65"/>
    <mergeCell ref="A83:C83"/>
    <mergeCell ref="A86:C86"/>
    <mergeCell ref="A75:C75"/>
    <mergeCell ref="A79:C79"/>
    <mergeCell ref="A78:C78"/>
    <mergeCell ref="A66:C66"/>
    <mergeCell ref="A27:C27"/>
    <mergeCell ref="A84:C84"/>
    <mergeCell ref="A87:C87"/>
    <mergeCell ref="A28:C28"/>
    <mergeCell ref="A29:C29"/>
    <mergeCell ref="A30:C30"/>
    <mergeCell ref="A82:C82"/>
  </mergeCells>
  <pageMargins left="0.7" right="0.7" top="0.75" bottom="0.75" header="0.3" footer="0.3"/>
  <pageSetup paperSize="9" scale="45" orientation="portrait" horizont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33"/>
  <sheetViews>
    <sheetView workbookViewId="0">
      <selection activeCell="L26" sqref="L26"/>
    </sheetView>
  </sheetViews>
  <sheetFormatPr defaultRowHeight="14.25" x14ac:dyDescent="0.2"/>
  <cols>
    <col min="2" max="2" width="26.25" customWidth="1"/>
    <col min="3" max="3" width="16.375" customWidth="1"/>
    <col min="4" max="5" width="12" customWidth="1"/>
    <col min="6" max="6" width="15.5" customWidth="1"/>
    <col min="7" max="7" width="12.25" customWidth="1"/>
    <col min="8" max="8" width="12.875" customWidth="1"/>
  </cols>
  <sheetData>
    <row r="1" spans="1:8" ht="20.25" x14ac:dyDescent="0.25">
      <c r="A1" s="431" t="s">
        <v>141</v>
      </c>
      <c r="B1" s="431"/>
      <c r="C1" s="431"/>
      <c r="D1" s="431"/>
      <c r="E1" s="431"/>
      <c r="F1" s="431"/>
      <c r="G1" s="431"/>
      <c r="H1" s="292"/>
    </row>
    <row r="2" spans="1:8" ht="15" x14ac:dyDescent="0.25">
      <c r="A2" s="292"/>
      <c r="B2" s="292"/>
      <c r="C2" s="292"/>
      <c r="D2" s="293"/>
      <c r="E2" s="293"/>
      <c r="F2" s="293"/>
      <c r="G2" s="293"/>
      <c r="H2" s="292"/>
    </row>
    <row r="3" spans="1:8" ht="14.25" customHeight="1" x14ac:dyDescent="0.2">
      <c r="A3" s="432" t="s">
        <v>142</v>
      </c>
      <c r="B3" s="434" t="s">
        <v>143</v>
      </c>
      <c r="C3" s="436" t="s">
        <v>172</v>
      </c>
      <c r="D3" s="425"/>
      <c r="E3" s="425" t="s">
        <v>182</v>
      </c>
      <c r="F3" s="425" t="s">
        <v>181</v>
      </c>
      <c r="G3" s="425" t="s">
        <v>97</v>
      </c>
      <c r="H3" s="425" t="s">
        <v>97</v>
      </c>
    </row>
    <row r="4" spans="1:8" x14ac:dyDescent="0.2">
      <c r="A4" s="433"/>
      <c r="B4" s="435"/>
      <c r="C4" s="437"/>
      <c r="D4" s="426"/>
      <c r="E4" s="426"/>
      <c r="F4" s="426"/>
      <c r="G4" s="426"/>
      <c r="H4" s="426"/>
    </row>
    <row r="5" spans="1:8" x14ac:dyDescent="0.2">
      <c r="A5" s="427">
        <v>1</v>
      </c>
      <c r="B5" s="428"/>
      <c r="C5" s="294">
        <v>2</v>
      </c>
      <c r="D5" s="295">
        <v>3</v>
      </c>
      <c r="E5" s="295">
        <v>4</v>
      </c>
      <c r="F5" s="295">
        <v>5</v>
      </c>
      <c r="G5" s="295" t="s">
        <v>98</v>
      </c>
      <c r="H5" s="295" t="s">
        <v>99</v>
      </c>
    </row>
    <row r="6" spans="1:8" ht="15" x14ac:dyDescent="0.2">
      <c r="A6" s="296">
        <v>1</v>
      </c>
      <c r="B6" s="297" t="s">
        <v>144</v>
      </c>
      <c r="C6" s="297"/>
      <c r="D6" s="298"/>
      <c r="E6" s="298"/>
      <c r="F6" s="298"/>
      <c r="G6" s="299"/>
      <c r="H6" s="300"/>
    </row>
    <row r="7" spans="1:8" ht="15" x14ac:dyDescent="0.2">
      <c r="A7" s="301"/>
      <c r="B7" s="302" t="s">
        <v>145</v>
      </c>
      <c r="C7" s="303">
        <v>85773</v>
      </c>
      <c r="D7" s="303"/>
      <c r="E7" s="303">
        <v>87505</v>
      </c>
      <c r="F7" s="303">
        <v>98104.92</v>
      </c>
      <c r="G7" s="299">
        <f>F7/C7*100</f>
        <v>114.37739148683153</v>
      </c>
      <c r="H7" s="300">
        <f>F7/E7*100</f>
        <v>112.1135020855951</v>
      </c>
    </row>
    <row r="8" spans="1:8" ht="15" x14ac:dyDescent="0.2">
      <c r="A8" s="304"/>
      <c r="B8" s="305" t="s">
        <v>146</v>
      </c>
      <c r="C8" s="306">
        <v>85773</v>
      </c>
      <c r="D8" s="306"/>
      <c r="E8" s="306">
        <v>87505</v>
      </c>
      <c r="F8" s="306">
        <v>92675.3</v>
      </c>
      <c r="G8" s="299">
        <f>F8/C8*100</f>
        <v>108.04717102118381</v>
      </c>
      <c r="H8" s="300">
        <f>F8/E8*100</f>
        <v>105.9085766527627</v>
      </c>
    </row>
    <row r="9" spans="1:8" ht="15" x14ac:dyDescent="0.2">
      <c r="A9" s="419" t="s">
        <v>147</v>
      </c>
      <c r="B9" s="420"/>
      <c r="C9" s="307">
        <f>C7-C8</f>
        <v>0</v>
      </c>
      <c r="D9" s="307"/>
      <c r="E9" s="307">
        <f>E7-E8</f>
        <v>0</v>
      </c>
      <c r="F9" s="307">
        <f>F7-F8</f>
        <v>5429.6199999999953</v>
      </c>
      <c r="G9" s="308"/>
      <c r="H9" s="308">
        <v>0</v>
      </c>
    </row>
    <row r="10" spans="1:8" ht="15" x14ac:dyDescent="0.25">
      <c r="A10" s="296" t="s">
        <v>148</v>
      </c>
      <c r="B10" s="297" t="s">
        <v>149</v>
      </c>
      <c r="C10" s="309"/>
      <c r="D10" s="309"/>
      <c r="E10" s="309"/>
      <c r="F10" s="309"/>
      <c r="G10" s="299"/>
      <c r="H10" s="300"/>
    </row>
    <row r="11" spans="1:8" ht="15" x14ac:dyDescent="0.2">
      <c r="A11" s="301"/>
      <c r="B11" s="302" t="s">
        <v>145</v>
      </c>
      <c r="C11" s="310">
        <v>399.85</v>
      </c>
      <c r="D11" s="310"/>
      <c r="E11" s="310">
        <v>2500</v>
      </c>
      <c r="F11" s="310">
        <v>663.7</v>
      </c>
      <c r="G11" s="299">
        <f>F11/C11*100</f>
        <v>165.98724521695635</v>
      </c>
      <c r="H11" s="300">
        <f>F11/E11*100</f>
        <v>26.547999999999998</v>
      </c>
    </row>
    <row r="12" spans="1:8" ht="15" x14ac:dyDescent="0.2">
      <c r="A12" s="304"/>
      <c r="B12" s="305" t="s">
        <v>146</v>
      </c>
      <c r="C12" s="306">
        <v>0</v>
      </c>
      <c r="D12" s="306"/>
      <c r="E12" s="306">
        <v>2500</v>
      </c>
      <c r="F12" s="306">
        <v>0</v>
      </c>
      <c r="G12" s="299">
        <v>0</v>
      </c>
      <c r="H12" s="300">
        <f>F12/E12*100</f>
        <v>0</v>
      </c>
    </row>
    <row r="13" spans="1:8" ht="15" x14ac:dyDescent="0.2">
      <c r="A13" s="419" t="s">
        <v>150</v>
      </c>
      <c r="B13" s="420"/>
      <c r="C13" s="307">
        <f>C11-C12</f>
        <v>399.85</v>
      </c>
      <c r="D13" s="307"/>
      <c r="E13" s="307">
        <f>E11-E12</f>
        <v>0</v>
      </c>
      <c r="F13" s="307">
        <f>F11-F12</f>
        <v>663.7</v>
      </c>
      <c r="G13" s="308">
        <f>F13/C13*100</f>
        <v>165.98724521695635</v>
      </c>
      <c r="H13" s="308">
        <v>0</v>
      </c>
    </row>
    <row r="14" spans="1:8" ht="15" x14ac:dyDescent="0.2">
      <c r="A14" s="296" t="s">
        <v>151</v>
      </c>
      <c r="B14" s="297" t="s">
        <v>152</v>
      </c>
      <c r="C14" s="311"/>
      <c r="D14" s="311"/>
      <c r="E14" s="311"/>
      <c r="F14" s="311"/>
      <c r="G14" s="299"/>
      <c r="H14" s="300"/>
    </row>
    <row r="15" spans="1:8" ht="15" x14ac:dyDescent="0.2">
      <c r="A15" s="301"/>
      <c r="B15" s="302" t="s">
        <v>145</v>
      </c>
      <c r="C15" s="310">
        <v>51620.58</v>
      </c>
      <c r="D15" s="310"/>
      <c r="E15" s="310">
        <v>80000</v>
      </c>
      <c r="F15" s="310">
        <v>53700</v>
      </c>
      <c r="G15" s="299">
        <f>F15/C15*100</f>
        <v>104.02827709413572</v>
      </c>
      <c r="H15" s="300">
        <f>F15/E15*100</f>
        <v>67.125</v>
      </c>
    </row>
    <row r="16" spans="1:8" ht="15" x14ac:dyDescent="0.2">
      <c r="A16" s="304"/>
      <c r="B16" s="305" t="s">
        <v>146</v>
      </c>
      <c r="C16" s="306">
        <v>41713.11</v>
      </c>
      <c r="D16" s="306"/>
      <c r="E16" s="306">
        <v>80000</v>
      </c>
      <c r="F16" s="306">
        <v>35112.839999999997</v>
      </c>
      <c r="G16" s="299">
        <f>F16/C16*100</f>
        <v>84.176988961024477</v>
      </c>
      <c r="H16" s="300">
        <f>F16/E16*100</f>
        <v>43.89105</v>
      </c>
    </row>
    <row r="17" spans="1:8" ht="15" x14ac:dyDescent="0.2">
      <c r="A17" s="419" t="s">
        <v>150</v>
      </c>
      <c r="B17" s="420"/>
      <c r="C17" s="307">
        <f>C15-C16</f>
        <v>9907.4700000000012</v>
      </c>
      <c r="D17" s="307"/>
      <c r="E17" s="307">
        <f>E15-E16</f>
        <v>0</v>
      </c>
      <c r="F17" s="307">
        <f>F15-F16</f>
        <v>18587.160000000003</v>
      </c>
      <c r="G17" s="308">
        <v>0</v>
      </c>
      <c r="H17" s="308">
        <v>0</v>
      </c>
    </row>
    <row r="18" spans="1:8" ht="15" x14ac:dyDescent="0.2">
      <c r="A18" s="296" t="s">
        <v>153</v>
      </c>
      <c r="B18" s="297" t="s">
        <v>154</v>
      </c>
      <c r="C18" s="311"/>
      <c r="D18" s="311"/>
      <c r="E18" s="311"/>
      <c r="F18" s="311"/>
      <c r="G18" s="299"/>
      <c r="H18" s="300"/>
    </row>
    <row r="19" spans="1:8" ht="15" x14ac:dyDescent="0.2">
      <c r="A19" s="312"/>
      <c r="B19" s="313" t="s">
        <v>145</v>
      </c>
      <c r="C19" s="303">
        <v>765189.21</v>
      </c>
      <c r="D19" s="303"/>
      <c r="E19" s="303">
        <v>1520000</v>
      </c>
      <c r="F19" s="303">
        <v>830359</v>
      </c>
      <c r="G19" s="299">
        <f>F19/C19*100</f>
        <v>108.51682030383047</v>
      </c>
      <c r="H19" s="300">
        <f>F19/E19*100</f>
        <v>54.628881578947365</v>
      </c>
    </row>
    <row r="20" spans="1:8" ht="15" x14ac:dyDescent="0.2">
      <c r="A20" s="314"/>
      <c r="B20" s="315" t="s">
        <v>146</v>
      </c>
      <c r="C20" s="316">
        <v>884328.17</v>
      </c>
      <c r="D20" s="316"/>
      <c r="E20" s="316">
        <v>1520000</v>
      </c>
      <c r="F20" s="316">
        <v>828532.18</v>
      </c>
      <c r="G20" s="299">
        <f>F20/C20*100</f>
        <v>93.690578690940043</v>
      </c>
      <c r="H20" s="300">
        <f>F20/E20*100</f>
        <v>54.508696052631578</v>
      </c>
    </row>
    <row r="21" spans="1:8" ht="15" x14ac:dyDescent="0.2">
      <c r="A21" s="429" t="s">
        <v>150</v>
      </c>
      <c r="B21" s="430"/>
      <c r="C21" s="307">
        <f>C19-C20</f>
        <v>-119138.96000000008</v>
      </c>
      <c r="D21" s="307"/>
      <c r="E21" s="307">
        <f>E19-E20</f>
        <v>0</v>
      </c>
      <c r="F21" s="307">
        <f>F19-F20</f>
        <v>1826.8199999999488</v>
      </c>
      <c r="G21" s="308">
        <v>0</v>
      </c>
      <c r="H21" s="308">
        <v>0</v>
      </c>
    </row>
    <row r="22" spans="1:8" ht="15" x14ac:dyDescent="0.2">
      <c r="A22" s="296" t="s">
        <v>155</v>
      </c>
      <c r="B22" s="297" t="s">
        <v>156</v>
      </c>
      <c r="C22" s="311"/>
      <c r="D22" s="311"/>
      <c r="E22" s="311"/>
      <c r="F22" s="311"/>
      <c r="G22" s="299"/>
      <c r="H22" s="300"/>
    </row>
    <row r="23" spans="1:8" ht="15" x14ac:dyDescent="0.2">
      <c r="A23" s="301"/>
      <c r="B23" s="302" t="s">
        <v>145</v>
      </c>
      <c r="C23" s="310">
        <v>95.26</v>
      </c>
      <c r="D23" s="310"/>
      <c r="E23" s="310">
        <v>1000</v>
      </c>
      <c r="F23" s="310">
        <v>29</v>
      </c>
      <c r="G23" s="299">
        <f>F23/C23*100</f>
        <v>30.442998110434598</v>
      </c>
      <c r="H23" s="300">
        <f>F23/E23*100</f>
        <v>2.9000000000000004</v>
      </c>
    </row>
    <row r="24" spans="1:8" ht="15" x14ac:dyDescent="0.2">
      <c r="A24" s="304"/>
      <c r="B24" s="305" t="s">
        <v>146</v>
      </c>
      <c r="C24" s="306">
        <v>0</v>
      </c>
      <c r="D24" s="306"/>
      <c r="E24" s="306">
        <v>1000</v>
      </c>
      <c r="F24" s="306">
        <v>0</v>
      </c>
      <c r="G24" s="299"/>
      <c r="H24" s="300">
        <f>F24/E24*100</f>
        <v>0</v>
      </c>
    </row>
    <row r="25" spans="1:8" ht="15" x14ac:dyDescent="0.2">
      <c r="A25" s="419" t="s">
        <v>150</v>
      </c>
      <c r="B25" s="420"/>
      <c r="C25" s="307">
        <f>C23-C24</f>
        <v>95.26</v>
      </c>
      <c r="D25" s="307"/>
      <c r="E25" s="307">
        <f>E23-E24</f>
        <v>0</v>
      </c>
      <c r="F25" s="307">
        <f>F23-F24</f>
        <v>29</v>
      </c>
      <c r="G25" s="308">
        <f>F25/C25*100</f>
        <v>30.442998110434598</v>
      </c>
      <c r="H25" s="308">
        <v>0</v>
      </c>
    </row>
    <row r="26" spans="1:8" ht="15" x14ac:dyDescent="0.2">
      <c r="A26" s="296" t="s">
        <v>157</v>
      </c>
      <c r="B26" s="297" t="s">
        <v>160</v>
      </c>
      <c r="C26" s="311"/>
      <c r="D26" s="311"/>
      <c r="E26" s="311"/>
      <c r="F26" s="311"/>
      <c r="G26" s="299"/>
      <c r="H26" s="300"/>
    </row>
    <row r="27" spans="1:8" ht="15" x14ac:dyDescent="0.2">
      <c r="A27" s="312"/>
      <c r="B27" s="313" t="s">
        <v>145</v>
      </c>
      <c r="C27" s="303">
        <v>0</v>
      </c>
      <c r="D27" s="303"/>
      <c r="E27" s="303">
        <v>14600</v>
      </c>
      <c r="F27" s="303">
        <v>0</v>
      </c>
      <c r="G27" s="299">
        <v>0</v>
      </c>
      <c r="H27" s="300">
        <f>F27/E27*100</f>
        <v>0</v>
      </c>
    </row>
    <row r="28" spans="1:8" ht="15" x14ac:dyDescent="0.2">
      <c r="A28" s="314"/>
      <c r="B28" s="315" t="s">
        <v>146</v>
      </c>
      <c r="C28" s="316">
        <v>117476.84</v>
      </c>
      <c r="D28" s="316"/>
      <c r="E28" s="316">
        <v>14600</v>
      </c>
      <c r="F28" s="316">
        <v>6137</v>
      </c>
      <c r="G28" s="299">
        <v>0</v>
      </c>
      <c r="H28" s="300">
        <f>F28/E28*100</f>
        <v>42.034246575342465</v>
      </c>
    </row>
    <row r="29" spans="1:8" ht="15" x14ac:dyDescent="0.2">
      <c r="A29" s="421" t="s">
        <v>150</v>
      </c>
      <c r="B29" s="421"/>
      <c r="C29" s="317">
        <f>C27-C28</f>
        <v>-117476.84</v>
      </c>
      <c r="D29" s="317"/>
      <c r="E29" s="317">
        <f>E27-E28</f>
        <v>0</v>
      </c>
      <c r="F29" s="317">
        <f>F27-F28</f>
        <v>-6137</v>
      </c>
      <c r="G29" s="318">
        <v>0</v>
      </c>
      <c r="H29" s="318">
        <v>0</v>
      </c>
    </row>
    <row r="30" spans="1:8" ht="15" x14ac:dyDescent="0.25">
      <c r="A30" s="319"/>
      <c r="B30" s="320"/>
      <c r="C30" s="321"/>
      <c r="D30" s="321"/>
      <c r="E30" s="321"/>
      <c r="F30" s="321"/>
      <c r="G30" s="322"/>
      <c r="H30" s="323"/>
    </row>
    <row r="31" spans="1:8" ht="15" x14ac:dyDescent="0.25">
      <c r="A31" s="422" t="s">
        <v>158</v>
      </c>
      <c r="B31" s="423"/>
      <c r="C31" s="324">
        <f t="shared" ref="C31" si="0">SUM(C7,C11,C15,C19,C23,C27)</f>
        <v>903077.89999999991</v>
      </c>
      <c r="D31" s="324">
        <f t="shared" ref="D31:F32" si="1">SUM(D7,D11,D15,D19,D23,D27)</f>
        <v>0</v>
      </c>
      <c r="E31" s="324">
        <f t="shared" si="1"/>
        <v>1705605</v>
      </c>
      <c r="F31" s="324">
        <f t="shared" si="1"/>
        <v>982856.62</v>
      </c>
      <c r="G31" s="325">
        <f>F31/C31*100</f>
        <v>108.83409061388835</v>
      </c>
      <c r="H31" s="325">
        <f>F31/E31*100</f>
        <v>57.625101943298709</v>
      </c>
    </row>
    <row r="32" spans="1:8" ht="15" x14ac:dyDescent="0.25">
      <c r="A32" s="424" t="s">
        <v>159</v>
      </c>
      <c r="B32" s="424"/>
      <c r="C32" s="324">
        <f t="shared" ref="C32" si="2">SUM(C8,C12,C16,C20,C24,C28)</f>
        <v>1129291.1200000001</v>
      </c>
      <c r="D32" s="324">
        <f t="shared" si="1"/>
        <v>0</v>
      </c>
      <c r="E32" s="324">
        <f t="shared" si="1"/>
        <v>1705605</v>
      </c>
      <c r="F32" s="324">
        <f t="shared" si="1"/>
        <v>962457.32000000007</v>
      </c>
      <c r="G32" s="325">
        <f>F32/C32*100</f>
        <v>85.226679193226985</v>
      </c>
      <c r="H32" s="325">
        <f>F32/E32*100</f>
        <v>56.429086453194031</v>
      </c>
    </row>
    <row r="33" spans="3:6" x14ac:dyDescent="0.2">
      <c r="C33" s="328">
        <f>C31-C32</f>
        <v>-226213.2200000002</v>
      </c>
      <c r="D33" s="328">
        <f t="shared" ref="D33:F33" si="3">D31-D32</f>
        <v>0</v>
      </c>
      <c r="E33" s="328">
        <f t="shared" si="3"/>
        <v>0</v>
      </c>
      <c r="F33" s="328">
        <f t="shared" si="3"/>
        <v>20399.29999999993</v>
      </c>
    </row>
  </sheetData>
  <mergeCells count="18">
    <mergeCell ref="A1:G1"/>
    <mergeCell ref="A3:A4"/>
    <mergeCell ref="B3:B4"/>
    <mergeCell ref="C3:C4"/>
    <mergeCell ref="D3:D4"/>
    <mergeCell ref="E3:E4"/>
    <mergeCell ref="F3:F4"/>
    <mergeCell ref="G3:G4"/>
    <mergeCell ref="A25:B25"/>
    <mergeCell ref="A29:B29"/>
    <mergeCell ref="A31:B31"/>
    <mergeCell ref="A32:B32"/>
    <mergeCell ref="H3:H4"/>
    <mergeCell ref="A5:B5"/>
    <mergeCell ref="A9:B9"/>
    <mergeCell ref="A13:B13"/>
    <mergeCell ref="A17:B17"/>
    <mergeCell ref="A21:B21"/>
  </mergeCells>
  <pageMargins left="0.7" right="0.7" top="0.75" bottom="0.75" header="0.3" footer="0.3"/>
  <pageSetup paperSize="9" orientation="landscape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6</vt:i4>
      </vt:variant>
      <vt:variant>
        <vt:lpstr>Imenovani rasponi</vt:lpstr>
      </vt:variant>
      <vt:variant>
        <vt:i4>1</vt:i4>
      </vt:variant>
    </vt:vector>
  </HeadingPairs>
  <TitlesOfParts>
    <vt:vector size="7" baseType="lpstr">
      <vt:lpstr>SAŽETAK</vt:lpstr>
      <vt:lpstr> Račun prihoda i rashoda</vt:lpstr>
      <vt:lpstr>Rashodi prema funkcijskoj kl</vt:lpstr>
      <vt:lpstr>Račun financiranja</vt:lpstr>
      <vt:lpstr>POSEBNI DIO</vt:lpstr>
      <vt:lpstr>Kontrolna tablica</vt:lpstr>
      <vt:lpstr>' Račun prihoda i rashoda'!Podrucje_ispisa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korisnik</cp:lastModifiedBy>
  <cp:lastPrinted>2026-07-07T12:39:50Z</cp:lastPrinted>
  <dcterms:created xsi:type="dcterms:W3CDTF">2022-08-12T12:51:27Z</dcterms:created>
  <dcterms:modified xsi:type="dcterms:W3CDTF">2026-07-21T08:47:11Z</dcterms:modified>
</cp:coreProperties>
</file>