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ŠO 19.12.24\"/>
    </mc:Choice>
  </mc:AlternateContent>
  <xr:revisionPtr revIDLastSave="0" documentId="13_ncr:1_{F821C267-CD36-4164-BE9B-2445D06544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7" l="1"/>
  <c r="H52" i="7"/>
  <c r="H51" i="7" s="1"/>
  <c r="H66" i="7"/>
  <c r="H62" i="7"/>
  <c r="H60" i="7"/>
  <c r="H46" i="7"/>
  <c r="H45" i="7" s="1"/>
  <c r="H39" i="7"/>
  <c r="H38" i="7" s="1"/>
  <c r="H33" i="7"/>
  <c r="H32" i="7" s="1"/>
  <c r="H28" i="7"/>
  <c r="H27" i="7" s="1"/>
  <c r="H23" i="7"/>
  <c r="H22" i="7"/>
  <c r="H18" i="7"/>
  <c r="H17" i="7" s="1"/>
  <c r="H10" i="7"/>
  <c r="H9" i="7" s="1"/>
  <c r="E14" i="5"/>
  <c r="E11" i="5" s="1"/>
  <c r="H90" i="8"/>
  <c r="H91" i="8"/>
  <c r="H94" i="8"/>
  <c r="H95" i="8"/>
  <c r="H82" i="8"/>
  <c r="H65" i="8"/>
  <c r="H92" i="8"/>
  <c r="H86" i="8"/>
  <c r="H76" i="8"/>
  <c r="H72" i="8"/>
  <c r="H69" i="8"/>
  <c r="H60" i="8"/>
  <c r="H55" i="8"/>
  <c r="H52" i="8"/>
  <c r="H44" i="8"/>
  <c r="H43" i="8"/>
  <c r="H35" i="8"/>
  <c r="H33" i="8"/>
  <c r="H31" i="8"/>
  <c r="H29" i="8"/>
  <c r="H27" i="8"/>
  <c r="H25" i="8"/>
  <c r="H23" i="8"/>
  <c r="H21" i="8"/>
  <c r="H19" i="8"/>
  <c r="H17" i="8"/>
  <c r="H15" i="8"/>
  <c r="H11" i="8"/>
  <c r="I13" i="10"/>
  <c r="I10" i="10"/>
  <c r="G33" i="3"/>
  <c r="G28" i="3"/>
  <c r="G11" i="3"/>
  <c r="G10" i="3" s="1"/>
  <c r="G66" i="7"/>
  <c r="E18" i="7"/>
  <c r="E17" i="7" s="1"/>
  <c r="F66" i="7"/>
  <c r="F65" i="7"/>
  <c r="F67" i="7" s="1"/>
  <c r="F62" i="7"/>
  <c r="F60" i="7"/>
  <c r="F59" i="7" s="1"/>
  <c r="F52" i="7"/>
  <c r="F51" i="7" s="1"/>
  <c r="F46" i="7"/>
  <c r="F45" i="7" s="1"/>
  <c r="F39" i="7"/>
  <c r="F38" i="7" s="1"/>
  <c r="F33" i="7"/>
  <c r="F32" i="7" s="1"/>
  <c r="F28" i="7"/>
  <c r="F27" i="7" s="1"/>
  <c r="F23" i="7"/>
  <c r="F22" i="7"/>
  <c r="F18" i="7"/>
  <c r="F17" i="7" s="1"/>
  <c r="F10" i="7"/>
  <c r="F9" i="7" s="1"/>
  <c r="F95" i="8"/>
  <c r="F94" i="8"/>
  <c r="F93" i="8" s="1"/>
  <c r="F92" i="8"/>
  <c r="F91" i="8"/>
  <c r="F89" i="8" s="1"/>
  <c r="F90" i="8"/>
  <c r="F86" i="8"/>
  <c r="F82" i="8"/>
  <c r="F76" i="8"/>
  <c r="F72" i="8"/>
  <c r="F69" i="8"/>
  <c r="F65" i="8"/>
  <c r="F60" i="8"/>
  <c r="F55" i="8"/>
  <c r="F52" i="8"/>
  <c r="F44" i="8"/>
  <c r="F43" i="8"/>
  <c r="F35" i="8"/>
  <c r="F33" i="8"/>
  <c r="F31" i="8"/>
  <c r="F29" i="8"/>
  <c r="F27" i="8"/>
  <c r="F25" i="8"/>
  <c r="F23" i="8"/>
  <c r="F21" i="8"/>
  <c r="F19" i="8"/>
  <c r="F17" i="8"/>
  <c r="F15" i="8"/>
  <c r="F11" i="8"/>
  <c r="E33" i="3"/>
  <c r="E28" i="3"/>
  <c r="E27" i="3" s="1"/>
  <c r="E11" i="3"/>
  <c r="E10" i="3" s="1"/>
  <c r="G13" i="10"/>
  <c r="G10" i="10"/>
  <c r="F11" i="3"/>
  <c r="F10" i="3" s="1"/>
  <c r="G33" i="7"/>
  <c r="G32" i="7" s="1"/>
  <c r="G28" i="7"/>
  <c r="G27" i="7" s="1"/>
  <c r="G23" i="7"/>
  <c r="G22" i="7" s="1"/>
  <c r="G18" i="7"/>
  <c r="G17" i="7" s="1"/>
  <c r="G10" i="7"/>
  <c r="G9" i="7" s="1"/>
  <c r="F33" i="3"/>
  <c r="F28" i="3"/>
  <c r="H13" i="10"/>
  <c r="G86" i="8"/>
  <c r="G82" i="8"/>
  <c r="G76" i="8"/>
  <c r="G72" i="8"/>
  <c r="G69" i="8"/>
  <c r="G65" i="8"/>
  <c r="G60" i="8"/>
  <c r="G55" i="8"/>
  <c r="G52" i="8"/>
  <c r="G43" i="8"/>
  <c r="G44" i="8"/>
  <c r="G17" i="8"/>
  <c r="G19" i="8"/>
  <c r="G21" i="8"/>
  <c r="G23" i="8"/>
  <c r="G25" i="8"/>
  <c r="G27" i="8"/>
  <c r="G29" i="8"/>
  <c r="G31" i="8"/>
  <c r="G33" i="8"/>
  <c r="G35" i="8"/>
  <c r="G15" i="8"/>
  <c r="G11" i="8"/>
  <c r="H10" i="10"/>
  <c r="E66" i="7"/>
  <c r="E65" i="7"/>
  <c r="G52" i="7"/>
  <c r="G51" i="7" s="1"/>
  <c r="E52" i="7"/>
  <c r="E51" i="7" s="1"/>
  <c r="G46" i="7"/>
  <c r="G45" i="7" s="1"/>
  <c r="E46" i="7"/>
  <c r="E45" i="7" s="1"/>
  <c r="G39" i="7"/>
  <c r="G38" i="7" s="1"/>
  <c r="E39" i="7"/>
  <c r="E38" i="7" s="1"/>
  <c r="E33" i="7"/>
  <c r="E32" i="7" s="1"/>
  <c r="E28" i="7"/>
  <c r="E27" i="7" s="1"/>
  <c r="E23" i="7"/>
  <c r="E22" i="7" s="1"/>
  <c r="E10" i="7"/>
  <c r="E9" i="7" s="1"/>
  <c r="G90" i="8"/>
  <c r="G91" i="8"/>
  <c r="G92" i="8"/>
  <c r="G94" i="8"/>
  <c r="G95" i="8"/>
  <c r="E95" i="8"/>
  <c r="E94" i="8"/>
  <c r="E92" i="8"/>
  <c r="E91" i="8"/>
  <c r="E90" i="8"/>
  <c r="E43" i="8"/>
  <c r="E82" i="8"/>
  <c r="E65" i="8"/>
  <c r="E55" i="8"/>
  <c r="E52" i="8"/>
  <c r="D33" i="3"/>
  <c r="D11" i="3"/>
  <c r="D10" i="3" s="1"/>
  <c r="E35" i="8"/>
  <c r="E13" i="8"/>
  <c r="G62" i="7"/>
  <c r="G60" i="7"/>
  <c r="G65" i="7" s="1"/>
  <c r="H59" i="7" l="1"/>
  <c r="H67" i="7"/>
  <c r="H93" i="8"/>
  <c r="F10" i="8"/>
  <c r="F37" i="8" s="1"/>
  <c r="F96" i="8"/>
  <c r="C14" i="5" s="1"/>
  <c r="C11" i="5" s="1"/>
  <c r="H89" i="8"/>
  <c r="H10" i="8"/>
  <c r="H37" i="8" s="1"/>
  <c r="G27" i="3"/>
  <c r="I16" i="10"/>
  <c r="G16" i="10"/>
  <c r="G10" i="8"/>
  <c r="G37" i="8" s="1"/>
  <c r="H16" i="10"/>
  <c r="F27" i="3"/>
  <c r="E67" i="7"/>
  <c r="G93" i="8"/>
  <c r="E89" i="8"/>
  <c r="G67" i="7"/>
  <c r="G89" i="8"/>
  <c r="G59" i="7"/>
  <c r="H96" i="8" l="1"/>
  <c r="G96" i="8"/>
  <c r="D14" i="5" s="1"/>
  <c r="D28" i="3"/>
  <c r="E93" i="8"/>
  <c r="E96" i="8" s="1"/>
  <c r="E72" i="8"/>
  <c r="E69" i="8"/>
  <c r="E60" i="8"/>
  <c r="E78" i="8"/>
  <c r="E76" i="8"/>
  <c r="E86" i="8"/>
  <c r="E50" i="8"/>
  <c r="E44" i="8"/>
  <c r="E29" i="8"/>
  <c r="E33" i="8"/>
  <c r="E27" i="8"/>
  <c r="E25" i="8"/>
  <c r="E23" i="8"/>
  <c r="E21" i="8"/>
  <c r="E19" i="8"/>
  <c r="E17" i="8"/>
  <c r="E15" i="8"/>
  <c r="E11" i="8"/>
  <c r="E31" i="8"/>
  <c r="E10" i="8" l="1"/>
  <c r="E37" i="8" s="1"/>
  <c r="D27" i="3"/>
  <c r="B14" i="5"/>
  <c r="E60" i="7" l="1"/>
  <c r="E62" i="7"/>
  <c r="E59" i="7" l="1"/>
  <c r="D11" i="5" l="1"/>
  <c r="B11" i="5"/>
  <c r="F13" i="10" l="1"/>
  <c r="F10" i="10"/>
  <c r="F16" i="10" l="1"/>
</calcChain>
</file>

<file path=xl/sharedStrings.xml><?xml version="1.0" encoding="utf-8"?>
<sst xmlns="http://schemas.openxmlformats.org/spreadsheetml/2006/main" count="334" uniqueCount="167">
  <si>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</si>
  <si>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</si>
  <si>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</si>
  <si>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</si>
  <si>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</si>
  <si>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</si>
  <si>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</si>
  <si>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</si>
  <si>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</si>
  <si>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</si>
  <si>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</si>
  <si>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</si>
  <si>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</si>
  <si>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</si>
  <si>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</si>
  <si>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</si>
  <si>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</si>
  <si>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</si>
  <si>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</si>
  <si>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</si>
  <si>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</si>
  <si>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</si>
  <si>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</si>
  <si>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</si>
  <si>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</si>
  <si>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</si>
  <si>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</si>
  <si>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</si>
  <si>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</si>
  <si>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</si>
  <si>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</si>
  <si>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</si>
  <si>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</si>
  <si>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</si>
  <si>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</si>
  <si>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</si>
  <si>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</si>
  <si>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</si>
  <si>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</si>
  <si>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</si>
  <si>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</si>
  <si>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</si>
  <si>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</si>
  <si>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</si>
  <si>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</si>
  <si>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</si>
  <si>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</si>
  <si>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</si>
  <si>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</si>
  <si>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</si>
  <si>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</si>
  <si>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</si>
  <si>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</si>
  <si>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</si>
  <si>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</si>
  <si>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</si>
  <si>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</si>
  <si>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</si>
  <si>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</si>
  <si>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</si>
  <si>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</si>
  <si>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</si>
  <si>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</si>
  <si>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</si>
  <si>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</si>
  <si>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pristojbi,pristojbi po posebnim propisima i naknada</t>
  </si>
  <si>
    <t>Donacije od pravnih i fizičkih osoba izvan općeg proračuna</t>
  </si>
  <si>
    <t>VIŠAK PRENESENI</t>
  </si>
  <si>
    <t>Ostali rashodi</t>
  </si>
  <si>
    <t>Rashodi za dodatna ulaganja na nefinancijskoj imovini</t>
  </si>
  <si>
    <t>Izvor</t>
  </si>
  <si>
    <t>POMOĆI -PK</t>
  </si>
  <si>
    <t>VLASTITI PRIHODI-PK</t>
  </si>
  <si>
    <t>Prihodi od imovine</t>
  </si>
  <si>
    <t>PRIHODI ZA POSEBNE NAMJENE</t>
  </si>
  <si>
    <t>TEKUĆE DONACIJE -PK</t>
  </si>
  <si>
    <t>OPĆI PRIHODI SREDNJE ŠKOLE</t>
  </si>
  <si>
    <t>OPĆI PRIHODI SREDNJE ŠKOLE DEC.SREDSTVA</t>
  </si>
  <si>
    <t>OPĆI PRIHODI I PRIMICI-MEĐUNARODNA SURADNJA</t>
  </si>
  <si>
    <t>OPĆI PRIHODI SREDNJE ŠKOLE - IZVANREDNI TROŠKOVI</t>
  </si>
  <si>
    <t>Prihodi iz nadležnog proračuna i od HZZO-a temeljem ugovornih obveza - izvanredni troškovi</t>
  </si>
  <si>
    <t>POMOĆI-MZOŠ</t>
  </si>
  <si>
    <t>KAPITALNE DONACIJE-PK</t>
  </si>
  <si>
    <t>UKUPNO PRIHOD</t>
  </si>
  <si>
    <t>Financijski rashodi</t>
  </si>
  <si>
    <t>Plaće za zaposlene</t>
  </si>
  <si>
    <t>Rashodi na nabavu nefinancijske imovine</t>
  </si>
  <si>
    <t>Dodatna ulaganja u građevinske objekte</t>
  </si>
  <si>
    <t>OPĆI PRIHODI SREDNJE ŠKOLE-DEC.SREDSTVA</t>
  </si>
  <si>
    <t>OPĆI PRIHODI SREDNJE ŠKOLE-IZVAREDNI TROŠKOVI</t>
  </si>
  <si>
    <t>UKUPNO</t>
  </si>
  <si>
    <t>UKUPNO RASHOD</t>
  </si>
  <si>
    <t>TEKUĆE DONACIJE</t>
  </si>
  <si>
    <t>09 Obrazovanje</t>
  </si>
  <si>
    <t>092 Srednješkolsko obrazovanje</t>
  </si>
  <si>
    <t>0922 Više srednješkolsko obrazovanje</t>
  </si>
  <si>
    <t>PROGRAM 1001</t>
  </si>
  <si>
    <t>PROGRAM JAVNIH POTREBA U ŠKOLSTVU</t>
  </si>
  <si>
    <t>Aktivnost A100007</t>
  </si>
  <si>
    <t>ŠKOLSKA NATJECANJA I SMOTRE</t>
  </si>
  <si>
    <t>Izvor financiranja 1.1.</t>
  </si>
  <si>
    <t>OPĆI PRIHODI I PRIMICI</t>
  </si>
  <si>
    <t>Aktivnost A100011</t>
  </si>
  <si>
    <t>REDOVNI PROGRAM SŠ</t>
  </si>
  <si>
    <t>Izvor financiranja 1.3.- DEC. SREDSTVA</t>
  </si>
  <si>
    <t>Izvor financiranja 3.1.1</t>
  </si>
  <si>
    <t>Izvor financiranja 4.3.1</t>
  </si>
  <si>
    <t>Izvor financiranja 5.2.2</t>
  </si>
  <si>
    <t>Izvor financiranja 6.1.1</t>
  </si>
  <si>
    <t>Dodatna ulaganja na građevinskim objektima</t>
  </si>
  <si>
    <t>Kapitalni projekt K100007</t>
  </si>
  <si>
    <t>UKUPNI RASHODI 3.1.1.</t>
  </si>
  <si>
    <t>UKUPNI RASHODI 1.1.</t>
  </si>
  <si>
    <t>UKUPNI RASHODI 1.3.</t>
  </si>
  <si>
    <t>UKUPNI RASHODI 4.3.1.</t>
  </si>
  <si>
    <t>UKUPNI RASHODI 5.2.2.</t>
  </si>
  <si>
    <t>UKUPNI RASHODI 6.1.1.</t>
  </si>
  <si>
    <t>UKUPNI RASHODI 6.2.1.</t>
  </si>
  <si>
    <t>Donacije od pravnih i fizičkih osoba izvan općeg proračuna-donacije</t>
  </si>
  <si>
    <t>Prihodi od prodaje proizvoda i robe te pruženih usluga i prihodi od donacija-vlastiti</t>
  </si>
  <si>
    <t>Pomoći iz inozemstva i od subjekata unutar općeg proračuna-plaća,aktivi i os.</t>
  </si>
  <si>
    <t>GLAZBENA ŠKOLA FRANA LHOTKE SISAK</t>
  </si>
  <si>
    <t>OIB:02530789618</t>
  </si>
  <si>
    <t xml:space="preserve"> </t>
  </si>
  <si>
    <r>
      <t>Prihodi iz nadležnog proračuna i od HZZO-a temeljem ugovornih obveza-</t>
    </r>
    <r>
      <rPr>
        <b/>
        <i/>
        <sz val="10"/>
        <color rgb="FF3F3F3F"/>
        <rFont val="Arial"/>
        <family val="2"/>
        <charset val="238"/>
      </rPr>
      <t>decentralizirana sredstva</t>
    </r>
  </si>
  <si>
    <t xml:space="preserve">VIŠAK  </t>
  </si>
  <si>
    <t>3+4</t>
  </si>
  <si>
    <t>Izvor financiranja 1.3.- IZV.TROŠKOVI</t>
  </si>
  <si>
    <t>VLASTITI PRIHODI -PK</t>
  </si>
  <si>
    <t>PRIHODI ZA POSEBNE NAMJENE-PK</t>
  </si>
  <si>
    <t>POMOĆI-PK-MZOŠ</t>
  </si>
  <si>
    <t>TEKUĆE DONACIJE-PK</t>
  </si>
  <si>
    <t>Izvor financiranja 6.2.1</t>
  </si>
  <si>
    <t>GLAZBENA ŠKOLA FRANA LHOTKE</t>
  </si>
  <si>
    <t>Pomoći iz drž.pr-potres</t>
  </si>
  <si>
    <t>Prihodi od imovine-vlastiti</t>
  </si>
  <si>
    <t>Pomoći iz in.i od s. unutar općeg proračuna-potres</t>
  </si>
  <si>
    <t>POMOĆI--MIN.KULTURE</t>
  </si>
  <si>
    <t>Voditelj računovodstva:</t>
  </si>
  <si>
    <t>Renata Delić, mag.oec.</t>
  </si>
  <si>
    <t>Ravnatelj:</t>
  </si>
  <si>
    <t>Tomislav Ivšić, prof.</t>
  </si>
  <si>
    <t>II Novi plan 2024 6/2024</t>
  </si>
  <si>
    <t>II Novi plan 2024-6/2024</t>
  </si>
  <si>
    <t>II Novi plan 2024-6/24</t>
  </si>
  <si>
    <t>III Novi plan 2024 11/2024</t>
  </si>
  <si>
    <t>III Novi plan 2024-11/2024</t>
  </si>
  <si>
    <r>
      <t xml:space="preserve">Prihodi iz nadležnog proračuna i od HZZO-a temeljem ugovornih obveza- </t>
    </r>
    <r>
      <rPr>
        <b/>
        <i/>
        <sz val="10"/>
        <color rgb="FF3F3F3F"/>
        <rFont val="Arial"/>
        <family val="2"/>
        <charset val="238"/>
      </rPr>
      <t>natjecaja i smotre</t>
    </r>
  </si>
  <si>
    <t>OPĆI PRIHODI I PRIMICI-ulag.u obj.školstva</t>
  </si>
  <si>
    <t>III Novi plan 2024-11/24</t>
  </si>
  <si>
    <t>ULAGANJA U OBJEKTE ŠKOLSTVA-</t>
  </si>
  <si>
    <t>UKUPNI RASHODI ulag.u obj.školstva</t>
  </si>
  <si>
    <t>FP usvojen ŠO 10.10.2023.</t>
  </si>
  <si>
    <t>II reb.usvojen ŠO 15.7.2024</t>
  </si>
  <si>
    <t>III reb.usvojen ŠO 21.11.2024</t>
  </si>
  <si>
    <t>IV Novi plan 2024-12/2024</t>
  </si>
  <si>
    <t>U Sisku, 16.12.2024.</t>
  </si>
  <si>
    <t>+14004,60</t>
  </si>
  <si>
    <r>
      <t xml:space="preserve">FINANCIJSKI PLAN PRORAČUNSKOG KORISNIKA JEDINICE LOKALNE I PODRUČNE (REGIONALNE) SAMOUPRAVE 
ZA 2024. I PROJEKCIJA ZA 2025. I 2026. GODINU-   </t>
    </r>
    <r>
      <rPr>
        <b/>
        <sz val="12"/>
        <color rgb="FFFF0000"/>
        <rFont val="Arial"/>
        <family val="2"/>
      </rPr>
      <t>IV REBALANS</t>
    </r>
    <r>
      <rPr>
        <b/>
        <sz val="12"/>
        <color indexed="8"/>
        <rFont val="Arial"/>
        <family val="2"/>
        <charset val="238"/>
      </rPr>
      <t>-12-2024</t>
    </r>
  </si>
  <si>
    <t>+13474,60</t>
  </si>
  <si>
    <t>+530</t>
  </si>
  <si>
    <t>IV Novi plan 2024 12/2024</t>
  </si>
  <si>
    <t>FINANCIJSKI PLAN PRORAČUNSKOG KORISNIKA JEDINICE LOKALNE I PODRUČNE (REGIONALNE) SAMOUPRAVE 
ZA 2024. I PROJEKCIJA ZA 2025. I 2026. GODINU-IV REBALANS</t>
  </si>
  <si>
    <t>FINANCIJSKI PLAN PRORAČUNSKOG KORISNIKA JEDINICE LOKALNE I PODRUČNE (REGIONALNE) SAMOUPRAVE 
ZA 2024. I PROJEKCIJA ZA 2025. I 2026. GODINU- IV REBALANS</t>
  </si>
  <si>
    <t xml:space="preserve">Izvor financiranja 1.1 </t>
  </si>
  <si>
    <t xml:space="preserve"> Opći prihodi SŠ</t>
  </si>
  <si>
    <t xml:space="preserve">      ŠO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</si>
</sst>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_-* #,##0.00\ [$€-1]_-;\-* #,##0.00\ [$€-1]_-;_-* &quot;-&quot;??\ [$€-1]_-;_-@_-"/>
    <numFmt numFmtId="166" formatCode="_-* #,##0\ [$€-1]_-;\-* #,##0\ [$€-1]_-;_-* &quot;-&quot;??\ [$€-1]_-;_-@_-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color rgb="FF3F3F3F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3F3F3F"/>
      <name val="Arial"/>
      <family val="2"/>
      <charset val="238"/>
    </font>
    <font>
      <i/>
      <sz val="10"/>
      <color rgb="FF3F3F3F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rgb="FF3F3F3F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FF0000"/>
      <name val="Arial"/>
      <family val="2"/>
    </font>
    <font>
      <sz val="9"/>
      <color indexed="8"/>
      <name val="Arial"/>
      <family val="2"/>
      <charset val="238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/>
      <bottom/>
      <diagonal/>
    </border>
  </borders>
  <cellStyleXfs count="7">
    <xf numFmtId="0" fontId="0" fillId="0" borderId="0"/>
    <xf numFmtId="0" fontId="19" fillId="7" borderId="6" applyNumberForma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9" applyNumberFormat="0" applyFont="0" applyAlignment="0" applyProtection="0"/>
    <xf numFmtId="0" fontId="22" fillId="16" borderId="0" applyNumberFormat="0" applyBorder="0" applyAlignment="0" applyProtection="0"/>
  </cellStyleXfs>
  <cellXfs count="34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20" fillId="2" borderId="6" xfId="1" quotePrefix="1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9" fillId="2" borderId="6" xfId="1" applyFont="1" applyFill="1" applyAlignment="1">
      <alignment horizontal="center"/>
    </xf>
    <xf numFmtId="0" fontId="7" fillId="2" borderId="6" xfId="1" applyFont="1" applyFill="1" applyAlignment="1">
      <alignment horizontal="center"/>
    </xf>
    <xf numFmtId="0" fontId="7" fillId="2" borderId="6" xfId="1" applyFont="1" applyFill="1" applyAlignment="1">
      <alignment horizontal="left" wrapText="1"/>
    </xf>
    <xf numFmtId="0" fontId="20" fillId="2" borderId="6" xfId="1" applyNumberFormat="1" applyFont="1" applyFill="1" applyAlignment="1" applyProtection="1">
      <alignment horizontal="left" vertical="center" wrapText="1"/>
    </xf>
    <xf numFmtId="165" fontId="21" fillId="0" borderId="0" xfId="0" applyNumberFormat="1" applyFont="1"/>
    <xf numFmtId="0" fontId="9" fillId="10" borderId="6" xfId="1" applyNumberFormat="1" applyFont="1" applyFill="1" applyAlignment="1" applyProtection="1">
      <alignment horizontal="center" vertical="center" wrapText="1"/>
    </xf>
    <xf numFmtId="0" fontId="9" fillId="10" borderId="6" xfId="1" applyNumberFormat="1" applyFont="1" applyFill="1" applyAlignment="1" applyProtection="1">
      <alignment vertical="center" wrapText="1"/>
    </xf>
    <xf numFmtId="0" fontId="7" fillId="2" borderId="6" xfId="1" applyFont="1" applyFill="1"/>
    <xf numFmtId="0" fontId="7" fillId="2" borderId="6" xfId="1" applyNumberFormat="1" applyFont="1" applyFill="1" applyAlignment="1" applyProtection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165" fontId="23" fillId="8" borderId="6" xfId="1" applyNumberFormat="1" applyFont="1" applyFill="1"/>
    <xf numFmtId="0" fontId="26" fillId="2" borderId="6" xfId="1" applyFont="1" applyFill="1"/>
    <xf numFmtId="0" fontId="27" fillId="2" borderId="6" xfId="1" applyFont="1" applyFill="1" applyAlignment="1">
      <alignment vertical="center" wrapText="1"/>
    </xf>
    <xf numFmtId="165" fontId="8" fillId="2" borderId="6" xfId="1" applyNumberFormat="1" applyFont="1" applyFill="1"/>
    <xf numFmtId="0" fontId="23" fillId="2" borderId="6" xfId="1" applyFont="1" applyFill="1"/>
    <xf numFmtId="0" fontId="8" fillId="2" borderId="6" xfId="1" applyFont="1" applyFill="1" applyAlignment="1">
      <alignment horizontal="center" vertical="center"/>
    </xf>
    <xf numFmtId="165" fontId="23" fillId="2" borderId="6" xfId="1" applyNumberFormat="1" applyFont="1" applyFill="1"/>
    <xf numFmtId="0" fontId="26" fillId="2" borderId="6" xfId="1" quotePrefix="1" applyFont="1" applyFill="1"/>
    <xf numFmtId="0" fontId="27" fillId="2" borderId="6" xfId="1" quotePrefix="1" applyFont="1" applyFill="1" applyAlignment="1">
      <alignment horizontal="center"/>
    </xf>
    <xf numFmtId="0" fontId="27" fillId="2" borderId="6" xfId="1" quotePrefix="1" applyFont="1" applyFill="1"/>
    <xf numFmtId="0" fontId="27" fillId="2" borderId="6" xfId="1" quotePrefix="1" applyFont="1" applyFill="1" applyAlignment="1">
      <alignment vertical="center" wrapText="1"/>
    </xf>
    <xf numFmtId="0" fontId="27" fillId="7" borderId="6" xfId="1" quotePrefix="1" applyFont="1"/>
    <xf numFmtId="0" fontId="27" fillId="7" borderId="6" xfId="1" applyFont="1" applyAlignment="1">
      <alignment vertical="center" wrapText="1"/>
    </xf>
    <xf numFmtId="0" fontId="27" fillId="2" borderId="6" xfId="1" applyFont="1" applyFill="1"/>
    <xf numFmtId="0" fontId="27" fillId="2" borderId="6" xfId="1" applyFont="1" applyFill="1" applyAlignment="1">
      <alignment horizontal="center"/>
    </xf>
    <xf numFmtId="0" fontId="24" fillId="8" borderId="3" xfId="2" applyNumberFormat="1" applyFont="1" applyFill="1" applyBorder="1" applyAlignment="1" applyProtection="1">
      <alignment horizontal="left" vertical="center" wrapText="1"/>
    </xf>
    <xf numFmtId="0" fontId="24" fillId="8" borderId="3" xfId="2" applyNumberFormat="1" applyFont="1" applyFill="1" applyBorder="1" applyAlignment="1" applyProtection="1">
      <alignment horizontal="center" vertical="center" wrapText="1"/>
    </xf>
    <xf numFmtId="0" fontId="24" fillId="8" borderId="3" xfId="2" quotePrefix="1" applyFont="1" applyFill="1" applyBorder="1" applyAlignment="1">
      <alignment horizontal="center" vertical="center"/>
    </xf>
    <xf numFmtId="0" fontId="24" fillId="8" borderId="3" xfId="2" quotePrefix="1" applyFont="1" applyFill="1" applyBorder="1" applyAlignment="1">
      <alignment horizontal="left" vertical="center"/>
    </xf>
    <xf numFmtId="0" fontId="23" fillId="2" borderId="6" xfId="1" applyFont="1" applyFill="1" applyAlignment="1">
      <alignment horizontal="center"/>
    </xf>
    <xf numFmtId="0" fontId="23" fillId="14" borderId="6" xfId="1" applyNumberFormat="1" applyFont="1" applyFill="1" applyAlignment="1" applyProtection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5" fillId="8" borderId="3" xfId="2" applyNumberFormat="1" applyFont="1" applyFill="1" applyBorder="1" applyAlignment="1" applyProtection="1">
      <alignment horizontal="center" vertical="center" wrapText="1"/>
    </xf>
    <xf numFmtId="0" fontId="25" fillId="8" borderId="3" xfId="2" applyNumberFormat="1" applyFont="1" applyFill="1" applyBorder="1" applyAlignment="1" applyProtection="1">
      <alignment horizontal="left" vertical="center" wrapText="1"/>
    </xf>
    <xf numFmtId="165" fontId="24" fillId="8" borderId="3" xfId="2" applyNumberFormat="1" applyFont="1" applyFill="1" applyBorder="1" applyAlignment="1">
      <alignment horizontal="right"/>
    </xf>
    <xf numFmtId="0" fontId="24" fillId="8" borderId="7" xfId="2" applyFont="1" applyFill="1" applyBorder="1" applyAlignment="1">
      <alignment horizontal="center" vertical="center"/>
    </xf>
    <xf numFmtId="0" fontId="24" fillId="8" borderId="7" xfId="2" applyNumberFormat="1" applyFont="1" applyFill="1" applyBorder="1" applyAlignment="1" applyProtection="1">
      <alignment horizontal="center" vertical="center"/>
    </xf>
    <xf numFmtId="0" fontId="24" fillId="8" borderId="7" xfId="2" applyNumberFormat="1" applyFont="1" applyFill="1" applyBorder="1" applyAlignment="1" applyProtection="1">
      <alignment vertical="center" wrapText="1"/>
    </xf>
    <xf numFmtId="0" fontId="25" fillId="4" borderId="3" xfId="3" applyNumberFormat="1" applyFont="1" applyFill="1" applyBorder="1" applyAlignment="1" applyProtection="1">
      <alignment horizontal="left" vertical="center" wrapText="1"/>
    </xf>
    <xf numFmtId="0" fontId="25" fillId="4" borderId="3" xfId="3" applyNumberFormat="1" applyFont="1" applyFill="1" applyBorder="1" applyAlignment="1" applyProtection="1">
      <alignment horizontal="center" vertical="center" wrapText="1"/>
    </xf>
    <xf numFmtId="0" fontId="24" fillId="4" borderId="3" xfId="3" applyNumberFormat="1" applyFont="1" applyFill="1" applyBorder="1" applyAlignment="1" applyProtection="1">
      <alignment horizontal="center" vertical="center" wrapText="1"/>
    </xf>
    <xf numFmtId="0" fontId="24" fillId="4" borderId="3" xfId="3" applyNumberFormat="1" applyFont="1" applyFill="1" applyBorder="1" applyAlignment="1" applyProtection="1">
      <alignment horizontal="left" vertical="center" wrapText="1"/>
    </xf>
    <xf numFmtId="165" fontId="23" fillId="4" borderId="6" xfId="1" applyNumberFormat="1" applyFont="1" applyFill="1"/>
    <xf numFmtId="0" fontId="23" fillId="4" borderId="6" xfId="1" applyFont="1" applyFill="1"/>
    <xf numFmtId="0" fontId="8" fillId="4" borderId="6" xfId="1" applyFont="1" applyFill="1" applyAlignment="1">
      <alignment horizontal="center" vertical="center"/>
    </xf>
    <xf numFmtId="0" fontId="23" fillId="4" borderId="6" xfId="1" applyFont="1" applyFill="1" applyAlignment="1">
      <alignment horizontal="center"/>
    </xf>
    <xf numFmtId="0" fontId="23" fillId="4" borderId="6" xfId="1" applyFont="1" applyFill="1" applyAlignment="1">
      <alignment vertical="center" wrapText="1"/>
    </xf>
    <xf numFmtId="0" fontId="24" fillId="4" borderId="3" xfId="3" quotePrefix="1" applyFont="1" applyFill="1" applyBorder="1" applyAlignment="1">
      <alignment horizontal="left" vertical="center"/>
    </xf>
    <xf numFmtId="0" fontId="24" fillId="4" borderId="3" xfId="3" quotePrefix="1" applyFont="1" applyFill="1" applyBorder="1" applyAlignment="1">
      <alignment horizontal="center" vertical="center"/>
    </xf>
    <xf numFmtId="0" fontId="25" fillId="4" borderId="3" xfId="3" quotePrefix="1" applyFont="1" applyFill="1" applyBorder="1" applyAlignment="1">
      <alignment horizontal="left" vertical="center"/>
    </xf>
    <xf numFmtId="0" fontId="24" fillId="4" borderId="3" xfId="3" quotePrefix="1" applyFont="1" applyFill="1" applyBorder="1" applyAlignment="1">
      <alignment horizontal="left" vertical="center" wrapText="1"/>
    </xf>
    <xf numFmtId="0" fontId="24" fillId="4" borderId="7" xfId="3" quotePrefix="1" applyFont="1" applyFill="1" applyBorder="1"/>
    <xf numFmtId="0" fontId="24" fillId="4" borderId="7" xfId="3" quotePrefix="1" applyFont="1" applyFill="1" applyBorder="1" applyAlignment="1">
      <alignment horizontal="center"/>
    </xf>
    <xf numFmtId="0" fontId="23" fillId="4" borderId="7" xfId="3" applyNumberFormat="1" applyFont="1" applyFill="1" applyBorder="1" applyAlignment="1" applyProtection="1">
      <alignment horizontal="left" vertical="center" wrapText="1"/>
    </xf>
    <xf numFmtId="0" fontId="24" fillId="4" borderId="6" xfId="3" quotePrefix="1" applyFont="1" applyFill="1" applyBorder="1"/>
    <xf numFmtId="0" fontId="24" fillId="4" borderId="6" xfId="3" quotePrefix="1" applyFont="1" applyFill="1" applyBorder="1" applyAlignment="1">
      <alignment horizontal="center"/>
    </xf>
    <xf numFmtId="0" fontId="24" fillId="4" borderId="6" xfId="3" applyNumberFormat="1" applyFont="1" applyFill="1" applyBorder="1" applyAlignment="1" applyProtection="1">
      <alignment horizontal="left" vertical="center" wrapText="1"/>
    </xf>
    <xf numFmtId="0" fontId="26" fillId="4" borderId="6" xfId="1" quotePrefix="1" applyFont="1" applyFill="1" applyAlignment="1"/>
    <xf numFmtId="0" fontId="26" fillId="4" borderId="6" xfId="1" quotePrefix="1" applyFont="1" applyFill="1" applyAlignment="1">
      <alignment horizontal="center"/>
    </xf>
    <xf numFmtId="0" fontId="23" fillId="4" borderId="6" xfId="1" quotePrefix="1" applyFont="1" applyFill="1"/>
    <xf numFmtId="0" fontId="23" fillId="4" borderId="6" xfId="1" quotePrefix="1" applyFont="1" applyFill="1" applyAlignment="1">
      <alignment horizontal="center" vertical="center"/>
    </xf>
    <xf numFmtId="0" fontId="23" fillId="4" borderId="6" xfId="1" quotePrefix="1" applyFont="1" applyFill="1" applyAlignment="1">
      <alignment horizontal="center"/>
    </xf>
    <xf numFmtId="0" fontId="25" fillId="4" borderId="7" xfId="3" quotePrefix="1" applyFont="1" applyFill="1" applyBorder="1"/>
    <xf numFmtId="0" fontId="24" fillId="4" borderId="7" xfId="3" quotePrefix="1" applyFont="1" applyFill="1" applyBorder="1" applyAlignment="1">
      <alignment wrapText="1"/>
    </xf>
    <xf numFmtId="165" fontId="23" fillId="5" borderId="6" xfId="1" applyNumberFormat="1" applyFont="1" applyFill="1"/>
    <xf numFmtId="0" fontId="27" fillId="2" borderId="8" xfId="1" applyFont="1" applyFill="1" applyBorder="1" applyAlignment="1">
      <alignment wrapText="1"/>
    </xf>
    <xf numFmtId="0" fontId="23" fillId="4" borderId="6" xfId="1" quotePrefix="1" applyFont="1" applyFill="1" applyAlignment="1">
      <alignment wrapText="1"/>
    </xf>
    <xf numFmtId="0" fontId="24" fillId="10" borderId="3" xfId="3" applyNumberFormat="1" applyFont="1" applyFill="1" applyBorder="1" applyAlignment="1" applyProtection="1">
      <alignment horizontal="left" vertical="center" wrapText="1"/>
    </xf>
    <xf numFmtId="0" fontId="24" fillId="10" borderId="3" xfId="3" applyNumberFormat="1" applyFont="1" applyFill="1" applyBorder="1" applyAlignment="1" applyProtection="1">
      <alignment horizontal="center" vertical="center" wrapText="1"/>
    </xf>
    <xf numFmtId="165" fontId="23" fillId="10" borderId="6" xfId="1" applyNumberFormat="1" applyFont="1" applyFill="1"/>
    <xf numFmtId="0" fontId="26" fillId="10" borderId="6" xfId="1" quotePrefix="1" applyFont="1" applyFill="1"/>
    <xf numFmtId="0" fontId="26" fillId="10" borderId="6" xfId="1" quotePrefix="1" applyFont="1" applyFill="1" applyAlignment="1">
      <alignment horizontal="center"/>
    </xf>
    <xf numFmtId="0" fontId="23" fillId="10" borderId="6" xfId="1" quotePrefix="1" applyFont="1" applyFill="1" applyAlignment="1">
      <alignment horizontal="center"/>
    </xf>
    <xf numFmtId="0" fontId="24" fillId="10" borderId="3" xfId="3" quotePrefix="1" applyFont="1" applyFill="1" applyBorder="1" applyAlignment="1">
      <alignment horizontal="left" vertical="center"/>
    </xf>
    <xf numFmtId="0" fontId="24" fillId="10" borderId="3" xfId="3" quotePrefix="1" applyFont="1" applyFill="1" applyBorder="1" applyAlignment="1">
      <alignment horizontal="center" vertical="center"/>
    </xf>
    <xf numFmtId="0" fontId="25" fillId="10" borderId="3" xfId="3" applyFont="1" applyFill="1" applyBorder="1" applyAlignment="1">
      <alignment horizontal="left" vertical="center"/>
    </xf>
    <xf numFmtId="0" fontId="24" fillId="10" borderId="3" xfId="3" applyNumberFormat="1" applyFont="1" applyFill="1" applyBorder="1" applyAlignment="1" applyProtection="1">
      <alignment horizontal="center" vertical="center"/>
    </xf>
    <xf numFmtId="0" fontId="24" fillId="10" borderId="3" xfId="3" applyFont="1" applyFill="1" applyBorder="1" applyAlignment="1">
      <alignment horizontal="left" vertical="center"/>
    </xf>
    <xf numFmtId="0" fontId="25" fillId="10" borderId="0" xfId="0" applyFont="1" applyFill="1"/>
    <xf numFmtId="0" fontId="25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4" fillId="10" borderId="6" xfId="3" applyFont="1" applyFill="1" applyBorder="1"/>
    <xf numFmtId="0" fontId="24" fillId="10" borderId="6" xfId="3" applyFont="1" applyFill="1" applyBorder="1" applyAlignment="1">
      <alignment horizontal="center"/>
    </xf>
    <xf numFmtId="0" fontId="23" fillId="10" borderId="6" xfId="1" applyFont="1" applyFill="1"/>
    <xf numFmtId="0" fontId="23" fillId="10" borderId="6" xfId="1" applyFont="1" applyFill="1" applyAlignment="1">
      <alignment horizontal="center"/>
    </xf>
    <xf numFmtId="0" fontId="23" fillId="10" borderId="6" xfId="1" quotePrefix="1" applyFont="1" applyFill="1"/>
    <xf numFmtId="0" fontId="24" fillId="8" borderId="3" xfId="2" applyFont="1" applyFill="1" applyBorder="1" applyAlignment="1">
      <alignment horizontal="center" vertical="center"/>
    </xf>
    <xf numFmtId="0" fontId="24" fillId="8" borderId="3" xfId="2" applyNumberFormat="1" applyFont="1" applyFill="1" applyBorder="1" applyAlignment="1" applyProtection="1">
      <alignment horizontal="center" vertical="center"/>
    </xf>
    <xf numFmtId="0" fontId="24" fillId="5" borderId="3" xfId="4" applyFont="1" applyFill="1" applyBorder="1" applyAlignment="1">
      <alignment horizontal="left" vertical="center"/>
    </xf>
    <xf numFmtId="0" fontId="24" fillId="5" borderId="3" xfId="4" applyNumberFormat="1" applyFont="1" applyFill="1" applyBorder="1" applyAlignment="1" applyProtection="1">
      <alignment horizontal="center" vertical="center"/>
    </xf>
    <xf numFmtId="0" fontId="8" fillId="2" borderId="6" xfId="1" quotePrefix="1" applyFont="1" applyFill="1"/>
    <xf numFmtId="0" fontId="8" fillId="2" borderId="6" xfId="1" quotePrefix="1" applyFont="1" applyFill="1" applyAlignment="1">
      <alignment wrapText="1"/>
    </xf>
    <xf numFmtId="0" fontId="23" fillId="10" borderId="3" xfId="3" quotePrefix="1" applyFont="1" applyFill="1" applyBorder="1" applyAlignment="1">
      <alignment horizontal="left" vertical="center" wrapText="1"/>
    </xf>
    <xf numFmtId="0" fontId="8" fillId="2" borderId="6" xfId="1" applyFont="1" applyFill="1"/>
    <xf numFmtId="0" fontId="23" fillId="10" borderId="3" xfId="3" applyNumberFormat="1" applyFont="1" applyFill="1" applyBorder="1" applyAlignment="1" applyProtection="1">
      <alignment vertical="center" wrapText="1"/>
    </xf>
    <xf numFmtId="0" fontId="8" fillId="2" borderId="6" xfId="1" applyFont="1" applyFill="1" applyAlignment="1">
      <alignment wrapText="1"/>
    </xf>
    <xf numFmtId="0" fontId="23" fillId="10" borderId="0" xfId="0" quotePrefix="1" applyFont="1" applyFill="1" applyAlignment="1">
      <alignment wrapText="1"/>
    </xf>
    <xf numFmtId="0" fontId="23" fillId="10" borderId="6" xfId="3" quotePrefix="1" applyFont="1" applyFill="1" applyBorder="1" applyAlignment="1">
      <alignment horizontal="left" vertical="center" wrapText="1"/>
    </xf>
    <xf numFmtId="0" fontId="23" fillId="8" borderId="3" xfId="2" applyNumberFormat="1" applyFont="1" applyFill="1" applyBorder="1" applyAlignment="1" applyProtection="1">
      <alignment vertical="center" wrapText="1"/>
    </xf>
    <xf numFmtId="0" fontId="23" fillId="5" borderId="3" xfId="4" applyNumberFormat="1" applyFont="1" applyFill="1" applyBorder="1" applyAlignment="1" applyProtection="1">
      <alignment vertical="center" wrapText="1"/>
    </xf>
    <xf numFmtId="0" fontId="8" fillId="7" borderId="6" xfId="1" quotePrefix="1" applyFont="1" applyAlignment="1">
      <alignment horizontal="center" vertical="center"/>
    </xf>
    <xf numFmtId="0" fontId="23" fillId="4" borderId="7" xfId="3" quotePrefix="1" applyFont="1" applyFill="1" applyBorder="1" applyAlignment="1">
      <alignment horizontal="center"/>
    </xf>
    <xf numFmtId="0" fontId="8" fillId="2" borderId="6" xfId="1" quotePrefix="1" applyFont="1" applyFill="1" applyAlignment="1">
      <alignment horizontal="center" vertical="center"/>
    </xf>
    <xf numFmtId="0" fontId="23" fillId="4" borderId="6" xfId="3" quotePrefix="1" applyFont="1" applyFill="1" applyBorder="1" applyAlignment="1">
      <alignment horizontal="center"/>
    </xf>
    <xf numFmtId="0" fontId="23" fillId="4" borderId="6" xfId="1" quotePrefix="1" applyFont="1" applyFill="1" applyAlignment="1"/>
    <xf numFmtId="0" fontId="8" fillId="4" borderId="7" xfId="3" quotePrefix="1" applyFont="1" applyFill="1" applyBorder="1" applyAlignment="1">
      <alignment horizontal="center"/>
    </xf>
    <xf numFmtId="0" fontId="23" fillId="8" borderId="7" xfId="2" applyNumberFormat="1" applyFont="1" applyFill="1" applyBorder="1" applyAlignment="1" applyProtection="1">
      <alignment horizontal="center" vertical="center"/>
    </xf>
    <xf numFmtId="0" fontId="8" fillId="2" borderId="6" xfId="1" applyFont="1" applyFill="1" applyAlignment="1">
      <alignment horizontal="center"/>
    </xf>
    <xf numFmtId="0" fontId="8" fillId="4" borderId="3" xfId="3" quotePrefix="1" applyFont="1" applyFill="1" applyBorder="1" applyAlignment="1">
      <alignment horizontal="center" vertical="center"/>
    </xf>
    <xf numFmtId="0" fontId="8" fillId="2" borderId="6" xfId="1" quotePrefix="1" applyFont="1" applyFill="1" applyAlignment="1">
      <alignment horizontal="center"/>
    </xf>
    <xf numFmtId="0" fontId="23" fillId="4" borderId="3" xfId="3" quotePrefix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27" fillId="4" borderId="6" xfId="1" quotePrefix="1" applyFont="1" applyFill="1"/>
    <xf numFmtId="0" fontId="8" fillId="4" borderId="6" xfId="1" quotePrefix="1" applyFont="1" applyFill="1" applyAlignment="1">
      <alignment horizontal="center" vertical="center"/>
    </xf>
    <xf numFmtId="0" fontId="23" fillId="9" borderId="6" xfId="1" applyFont="1" applyFill="1" applyAlignment="1">
      <alignment horizontal="center"/>
    </xf>
    <xf numFmtId="0" fontId="23" fillId="9" borderId="6" xfId="1" applyFont="1" applyFill="1"/>
    <xf numFmtId="0" fontId="23" fillId="9" borderId="6" xfId="1" applyNumberFormat="1" applyFont="1" applyFill="1" applyAlignment="1" applyProtection="1">
      <alignment horizontal="left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31" fillId="2" borderId="6" xfId="1" applyFont="1" applyFill="1" applyAlignment="1">
      <alignment horizontal="center" wrapText="1"/>
    </xf>
    <xf numFmtId="0" fontId="31" fillId="2" borderId="6" xfId="1" applyFont="1" applyFill="1" applyAlignment="1">
      <alignment horizontal="center"/>
    </xf>
    <xf numFmtId="0" fontId="32" fillId="2" borderId="6" xfId="1" applyFont="1" applyFill="1"/>
    <xf numFmtId="0" fontId="33" fillId="8" borderId="6" xfId="1" applyFont="1" applyFill="1"/>
    <xf numFmtId="0" fontId="28" fillId="17" borderId="4" xfId="0" applyFont="1" applyFill="1" applyBorder="1" applyAlignment="1">
      <alignment horizontal="left" vertical="center" wrapText="1"/>
    </xf>
    <xf numFmtId="165" fontId="14" fillId="17" borderId="3" xfId="0" applyNumberFormat="1" applyFont="1" applyFill="1" applyBorder="1" applyAlignment="1">
      <alignment horizontal="right"/>
    </xf>
    <xf numFmtId="165" fontId="27" fillId="17" borderId="6" xfId="1" applyNumberFormat="1" applyFont="1" applyFill="1"/>
    <xf numFmtId="0" fontId="1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1" applyNumberFormat="1" applyFont="1" applyFill="1" applyAlignment="1" applyProtection="1">
      <alignment horizontal="left" vertical="center" wrapText="1"/>
    </xf>
    <xf numFmtId="165" fontId="8" fillId="2" borderId="6" xfId="1" applyNumberFormat="1" applyFont="1" applyFill="1" applyAlignment="1">
      <alignment horizontal="right"/>
    </xf>
    <xf numFmtId="0" fontId="33" fillId="17" borderId="6" xfId="1" applyFont="1" applyFill="1"/>
    <xf numFmtId="165" fontId="28" fillId="9" borderId="3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right"/>
    </xf>
    <xf numFmtId="165" fontId="14" fillId="2" borderId="3" xfId="0" applyNumberFormat="1" applyFont="1" applyFill="1" applyBorder="1" applyAlignment="1">
      <alignment horizontal="right"/>
    </xf>
    <xf numFmtId="165" fontId="8" fillId="2" borderId="3" xfId="0" applyNumberFormat="1" applyFont="1" applyFill="1" applyBorder="1" applyAlignment="1">
      <alignment horizontal="right"/>
    </xf>
    <xf numFmtId="165" fontId="14" fillId="9" borderId="3" xfId="0" applyNumberFormat="1" applyFont="1" applyFill="1" applyBorder="1" applyAlignment="1">
      <alignment horizontal="right"/>
    </xf>
    <xf numFmtId="165" fontId="8" fillId="9" borderId="3" xfId="0" applyNumberFormat="1" applyFont="1" applyFill="1" applyBorder="1" applyAlignment="1">
      <alignment horizontal="right"/>
    </xf>
    <xf numFmtId="0" fontId="34" fillId="8" borderId="6" xfId="2" applyFont="1" applyFill="1" applyBorder="1"/>
    <xf numFmtId="165" fontId="34" fillId="8" borderId="6" xfId="2" applyNumberFormat="1" applyFont="1" applyFill="1" applyBorder="1"/>
    <xf numFmtId="0" fontId="24" fillId="5" borderId="4" xfId="6" applyNumberFormat="1" applyFont="1" applyFill="1" applyBorder="1" applyAlignment="1" applyProtection="1">
      <alignment horizontal="left" vertical="center" wrapText="1"/>
    </xf>
    <xf numFmtId="165" fontId="24" fillId="5" borderId="4" xfId="6" applyNumberFormat="1" applyFont="1" applyFill="1" applyBorder="1" applyAlignment="1">
      <alignment horizontal="right"/>
    </xf>
    <xf numFmtId="165" fontId="24" fillId="5" borderId="3" xfId="6" applyNumberFormat="1" applyFont="1" applyFill="1" applyBorder="1" applyAlignment="1">
      <alignment horizontal="right"/>
    </xf>
    <xf numFmtId="165" fontId="23" fillId="5" borderId="3" xfId="6" applyNumberFormat="1" applyFont="1" applyFill="1" applyBorder="1" applyAlignment="1">
      <alignment horizontal="right"/>
    </xf>
    <xf numFmtId="0" fontId="28" fillId="5" borderId="2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left" vertical="center" wrapText="1"/>
    </xf>
    <xf numFmtId="165" fontId="28" fillId="5" borderId="4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horizontal="center" vertical="center" wrapText="1"/>
    </xf>
    <xf numFmtId="0" fontId="29" fillId="8" borderId="3" xfId="2" applyNumberFormat="1" applyFont="1" applyFill="1" applyBorder="1" applyAlignment="1" applyProtection="1">
      <alignment horizontal="left" vertical="center" wrapText="1"/>
    </xf>
    <xf numFmtId="0" fontId="7" fillId="9" borderId="3" xfId="0" applyFont="1" applyFill="1" applyBorder="1" applyAlignment="1">
      <alignment horizontal="left" vertical="center"/>
    </xf>
    <xf numFmtId="165" fontId="8" fillId="2" borderId="4" xfId="0" applyNumberFormat="1" applyFont="1" applyFill="1" applyBorder="1" applyAlignment="1">
      <alignment horizontal="right"/>
    </xf>
    <xf numFmtId="165" fontId="23" fillId="10" borderId="6" xfId="1" applyNumberFormat="1" applyFont="1" applyFill="1" applyAlignment="1">
      <alignment horizontal="right"/>
    </xf>
    <xf numFmtId="0" fontId="24" fillId="2" borderId="3" xfId="2" applyFont="1" applyFill="1" applyBorder="1" applyAlignment="1">
      <alignment horizontal="center" vertical="center"/>
    </xf>
    <xf numFmtId="0" fontId="24" fillId="2" borderId="3" xfId="2" applyNumberFormat="1" applyFont="1" applyFill="1" applyBorder="1" applyAlignment="1" applyProtection="1">
      <alignment horizontal="center" vertical="center"/>
    </xf>
    <xf numFmtId="0" fontId="23" fillId="2" borderId="3" xfId="2" applyNumberFormat="1" applyFont="1" applyFill="1" applyBorder="1" applyAlignment="1" applyProtection="1">
      <alignment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left" vertical="center" wrapText="1"/>
    </xf>
    <xf numFmtId="165" fontId="28" fillId="8" borderId="4" xfId="0" applyNumberFormat="1" applyFont="1" applyFill="1" applyBorder="1" applyAlignment="1">
      <alignment horizontal="right"/>
    </xf>
    <xf numFmtId="0" fontId="23" fillId="8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165" fontId="28" fillId="8" borderId="3" xfId="0" applyNumberFormat="1" applyFont="1" applyFill="1" applyBorder="1" applyAlignment="1">
      <alignment horizontal="right"/>
    </xf>
    <xf numFmtId="0" fontId="28" fillId="18" borderId="9" xfId="5" applyNumberFormat="1" applyFont="1" applyFill="1" applyAlignment="1" applyProtection="1">
      <alignment horizontal="left" vertical="center" wrapText="1"/>
    </xf>
    <xf numFmtId="165" fontId="14" fillId="18" borderId="9" xfId="5" applyNumberFormat="1" applyFont="1" applyFill="1" applyAlignment="1">
      <alignment horizontal="right"/>
    </xf>
    <xf numFmtId="0" fontId="33" fillId="18" borderId="6" xfId="1" applyFont="1" applyFill="1"/>
    <xf numFmtId="165" fontId="9" fillId="18" borderId="6" xfId="1" applyNumberFormat="1" applyFont="1" applyFill="1" applyAlignment="1" applyProtection="1">
      <alignment horizontal="left" vertical="center" wrapText="1"/>
    </xf>
    <xf numFmtId="165" fontId="9" fillId="18" borderId="6" xfId="1" applyNumberFormat="1" applyFont="1" applyFill="1" applyAlignment="1">
      <alignment horizontal="right"/>
    </xf>
    <xf numFmtId="165" fontId="9" fillId="18" borderId="6" xfId="1" applyNumberFormat="1" applyFont="1" applyFill="1"/>
    <xf numFmtId="0" fontId="19" fillId="3" borderId="6" xfId="1" applyNumberFormat="1" applyFill="1" applyAlignment="1" applyProtection="1">
      <alignment horizontal="left" vertical="center" wrapText="1"/>
    </xf>
    <xf numFmtId="165" fontId="23" fillId="3" borderId="6" xfId="1" applyNumberFormat="1" applyFont="1" applyFill="1" applyAlignment="1">
      <alignment horizontal="right"/>
    </xf>
    <xf numFmtId="165" fontId="28" fillId="8" borderId="3" xfId="0" applyNumberFormat="1" applyFont="1" applyFill="1" applyBorder="1" applyAlignment="1">
      <alignment horizontal="center" vertical="center" wrapText="1"/>
    </xf>
    <xf numFmtId="165" fontId="28" fillId="3" borderId="3" xfId="0" applyNumberFormat="1" applyFont="1" applyFill="1" applyBorder="1" applyAlignment="1">
      <alignment horizontal="right"/>
    </xf>
    <xf numFmtId="165" fontId="28" fillId="0" borderId="3" xfId="0" applyNumberFormat="1" applyFont="1" applyBorder="1" applyAlignment="1">
      <alignment horizontal="right"/>
    </xf>
    <xf numFmtId="165" fontId="28" fillId="0" borderId="3" xfId="0" applyNumberFormat="1" applyFont="1" applyBorder="1" applyAlignment="1">
      <alignment horizontal="right" wrapText="1"/>
    </xf>
    <xf numFmtId="165" fontId="23" fillId="4" borderId="1" xfId="0" quotePrefix="1" applyNumberFormat="1" applyFont="1" applyFill="1" applyBorder="1" applyAlignment="1">
      <alignment horizontal="right"/>
    </xf>
    <xf numFmtId="165" fontId="23" fillId="4" borderId="3" xfId="0" applyNumberFormat="1" applyFont="1" applyFill="1" applyBorder="1" applyAlignment="1">
      <alignment horizontal="right" wrapText="1"/>
    </xf>
    <xf numFmtId="165" fontId="23" fillId="3" borderId="1" xfId="0" quotePrefix="1" applyNumberFormat="1" applyFont="1" applyFill="1" applyBorder="1" applyAlignment="1">
      <alignment horizontal="right"/>
    </xf>
    <xf numFmtId="165" fontId="23" fillId="3" borderId="3" xfId="0" quotePrefix="1" applyNumberFormat="1" applyFont="1" applyFill="1" applyBorder="1" applyAlignment="1">
      <alignment horizontal="right"/>
    </xf>
    <xf numFmtId="165" fontId="28" fillId="3" borderId="1" xfId="0" quotePrefix="1" applyNumberFormat="1" applyFont="1" applyFill="1" applyBorder="1" applyAlignment="1">
      <alignment horizontal="right"/>
    </xf>
    <xf numFmtId="166" fontId="14" fillId="2" borderId="3" xfId="0" applyNumberFormat="1" applyFont="1" applyFill="1" applyBorder="1" applyAlignment="1">
      <alignment horizontal="right"/>
    </xf>
    <xf numFmtId="166" fontId="14" fillId="2" borderId="3" xfId="0" applyNumberFormat="1" applyFont="1" applyFill="1" applyBorder="1" applyAlignment="1">
      <alignment horizontal="right" wrapText="1"/>
    </xf>
    <xf numFmtId="165" fontId="28" fillId="2" borderId="4" xfId="0" applyNumberFormat="1" applyFont="1" applyFill="1" applyBorder="1" applyAlignment="1">
      <alignment horizontal="right"/>
    </xf>
    <xf numFmtId="165" fontId="23" fillId="2" borderId="4" xfId="0" applyNumberFormat="1" applyFont="1" applyFill="1" applyBorder="1" applyAlignment="1">
      <alignment horizontal="right"/>
    </xf>
    <xf numFmtId="0" fontId="28" fillId="18" borderId="18" xfId="5" applyNumberFormat="1" applyFont="1" applyFill="1" applyBorder="1" applyAlignment="1" applyProtection="1">
      <alignment horizontal="left" vertical="center" wrapText="1"/>
    </xf>
    <xf numFmtId="0" fontId="35" fillId="17" borderId="4" xfId="0" applyFont="1" applyFill="1" applyBorder="1" applyAlignment="1">
      <alignment horizontal="left" vertical="center" wrapText="1"/>
    </xf>
    <xf numFmtId="0" fontId="8" fillId="2" borderId="19" xfId="1" applyNumberFormat="1" applyFont="1" applyFill="1" applyBorder="1" applyAlignment="1" applyProtection="1">
      <alignment horizontal="center" vertical="center" wrapText="1"/>
    </xf>
    <xf numFmtId="0" fontId="8" fillId="2" borderId="20" xfId="1" applyNumberFormat="1" applyFont="1" applyFill="1" applyBorder="1" applyAlignment="1" applyProtection="1">
      <alignment horizontal="center" vertical="center" wrapText="1"/>
    </xf>
    <xf numFmtId="0" fontId="8" fillId="2" borderId="2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3" fillId="19" borderId="0" xfId="0" applyFont="1" applyFill="1" applyAlignment="1">
      <alignment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17" fontId="0" fillId="0" borderId="0" xfId="0" applyNumberFormat="1"/>
    <xf numFmtId="49" fontId="0" fillId="0" borderId="0" xfId="0" applyNumberFormat="1"/>
    <xf numFmtId="165" fontId="14" fillId="20" borderId="3" xfId="0" applyNumberFormat="1" applyFont="1" applyFill="1" applyBorder="1" applyAlignment="1">
      <alignment horizontal="right"/>
    </xf>
    <xf numFmtId="165" fontId="8" fillId="20" borderId="3" xfId="0" applyNumberFormat="1" applyFont="1" applyFill="1" applyBorder="1" applyAlignment="1">
      <alignment horizontal="right"/>
    </xf>
    <xf numFmtId="0" fontId="39" fillId="20" borderId="0" xfId="0" applyFont="1" applyFill="1"/>
    <xf numFmtId="49" fontId="0" fillId="2" borderId="0" xfId="0" applyNumberFormat="1" applyFill="1"/>
    <xf numFmtId="0" fontId="0" fillId="2" borderId="0" xfId="0" applyFill="1"/>
    <xf numFmtId="0" fontId="36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0" fontId="24" fillId="2" borderId="0" xfId="3" applyFont="1" applyFill="1" applyBorder="1" applyAlignment="1">
      <alignment horizontal="left" vertical="center"/>
    </xf>
    <xf numFmtId="0" fontId="40" fillId="2" borderId="0" xfId="3" applyNumberFormat="1" applyFont="1" applyFill="1" applyBorder="1" applyAlignment="1" applyProtection="1">
      <alignment horizontal="center" vertical="center"/>
    </xf>
    <xf numFmtId="0" fontId="23" fillId="2" borderId="0" xfId="3" applyNumberFormat="1" applyFont="1" applyFill="1" applyBorder="1" applyAlignment="1" applyProtection="1">
      <alignment vertical="center" wrapText="1"/>
    </xf>
    <xf numFmtId="165" fontId="41" fillId="2" borderId="6" xfId="1" applyNumberFormat="1" applyFont="1" applyFill="1"/>
    <xf numFmtId="0" fontId="24" fillId="10" borderId="1" xfId="3" applyNumberFormat="1" applyFont="1" applyFill="1" applyBorder="1" applyAlignment="1" applyProtection="1">
      <alignment horizontal="center" vertical="center"/>
    </xf>
    <xf numFmtId="0" fontId="27" fillId="2" borderId="15" xfId="1" applyFont="1" applyFill="1" applyBorder="1" applyAlignment="1">
      <alignment horizontal="center"/>
    </xf>
    <xf numFmtId="0" fontId="23" fillId="10" borderId="4" xfId="3" applyNumberFormat="1" applyFont="1" applyFill="1" applyBorder="1" applyAlignment="1" applyProtection="1">
      <alignment vertical="center" wrapText="1"/>
    </xf>
    <xf numFmtId="0" fontId="8" fillId="2" borderId="17" xfId="1" applyFont="1" applyFill="1" applyBorder="1"/>
    <xf numFmtId="0" fontId="24" fillId="2" borderId="3" xfId="3" applyNumberFormat="1" applyFont="1" applyFill="1" applyBorder="1" applyAlignment="1" applyProtection="1">
      <alignment horizontal="center" vertical="center"/>
    </xf>
    <xf numFmtId="0" fontId="27" fillId="2" borderId="23" xfId="1" applyFont="1" applyFill="1" applyBorder="1"/>
    <xf numFmtId="0" fontId="24" fillId="10" borderId="0" xfId="3" applyFont="1" applyFill="1" applyBorder="1"/>
    <xf numFmtId="0" fontId="23" fillId="10" borderId="6" xfId="3" quotePrefix="1" applyFont="1" applyFill="1" applyBorder="1" applyAlignment="1">
      <alignment wrapText="1"/>
    </xf>
    <xf numFmtId="0" fontId="24" fillId="10" borderId="24" xfId="3" applyFont="1" applyFill="1" applyBorder="1"/>
    <xf numFmtId="0" fontId="24" fillId="2" borderId="6" xfId="3" applyFont="1" applyFill="1" applyBorder="1" applyAlignment="1">
      <alignment horizontal="center"/>
    </xf>
    <xf numFmtId="0" fontId="40" fillId="2" borderId="6" xfId="3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165" fontId="42" fillId="2" borderId="4" xfId="0" applyNumberFormat="1" applyFont="1" applyFill="1" applyBorder="1" applyAlignment="1">
      <alignment horizontal="right"/>
    </xf>
    <xf numFmtId="49" fontId="0" fillId="21" borderId="0" xfId="0" applyNumberFormat="1" applyFill="1"/>
    <xf numFmtId="165" fontId="8" fillId="2" borderId="25" xfId="1" applyNumberFormat="1" applyFont="1" applyFill="1" applyBorder="1"/>
    <xf numFmtId="165" fontId="8" fillId="2" borderId="22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8" fillId="2" borderId="12" xfId="1" applyNumberFormat="1" applyFont="1" applyFill="1" applyBorder="1" applyAlignment="1" applyProtection="1">
      <alignment horizontal="center" vertical="center" wrapText="1"/>
    </xf>
    <xf numFmtId="0" fontId="8" fillId="2" borderId="13" xfId="1" applyNumberFormat="1" applyFont="1" applyFill="1" applyBorder="1" applyAlignment="1" applyProtection="1">
      <alignment horizontal="center" vertical="center" wrapText="1"/>
    </xf>
    <xf numFmtId="0" fontId="8" fillId="2" borderId="14" xfId="1" applyNumberFormat="1" applyFont="1" applyFill="1" applyBorder="1" applyAlignment="1" applyProtection="1">
      <alignment horizontal="center" vertical="center" wrapText="1"/>
    </xf>
    <xf numFmtId="0" fontId="34" fillId="8" borderId="6" xfId="2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2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4" fillId="5" borderId="1" xfId="6" applyNumberFormat="1" applyFont="1" applyFill="1" applyBorder="1" applyAlignment="1" applyProtection="1">
      <alignment horizontal="center" vertical="center" wrapText="1"/>
    </xf>
    <xf numFmtId="0" fontId="24" fillId="5" borderId="2" xfId="6" applyNumberFormat="1" applyFont="1" applyFill="1" applyBorder="1" applyAlignment="1" applyProtection="1">
      <alignment horizontal="center" vertical="center" wrapText="1"/>
    </xf>
    <xf numFmtId="0" fontId="24" fillId="5" borderId="4" xfId="6" applyNumberFormat="1" applyFont="1" applyFill="1" applyBorder="1" applyAlignment="1" applyProtection="1">
      <alignment horizontal="center" vertical="center" wrapText="1"/>
    </xf>
    <xf numFmtId="165" fontId="9" fillId="18" borderId="6" xfId="1" applyNumberFormat="1" applyFont="1" applyFill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8" fillId="17" borderId="1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3" fillId="3" borderId="15" xfId="1" applyNumberFormat="1" applyFont="1" applyFill="1" applyBorder="1" applyAlignment="1" applyProtection="1">
      <alignment horizontal="center" vertical="center" wrapText="1"/>
    </xf>
    <xf numFmtId="0" fontId="23" fillId="3" borderId="16" xfId="1" applyNumberFormat="1" applyFont="1" applyFill="1" applyBorder="1" applyAlignment="1" applyProtection="1">
      <alignment horizontal="center" vertical="center" wrapText="1"/>
    </xf>
    <xf numFmtId="0" fontId="23" fillId="3" borderId="17" xfId="1" applyNumberFormat="1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2" borderId="6" xfId="1" applyFont="1" applyFill="1" applyAlignment="1">
      <alignment horizontal="center"/>
    </xf>
    <xf numFmtId="0" fontId="28" fillId="18" borderId="10" xfId="5" applyNumberFormat="1" applyFont="1" applyFill="1" applyBorder="1" applyAlignment="1" applyProtection="1">
      <alignment horizontal="center" vertical="center" wrapText="1"/>
    </xf>
    <xf numFmtId="0" fontId="28" fillId="18" borderId="2" xfId="5" applyNumberFormat="1" applyFont="1" applyFill="1" applyBorder="1" applyAlignment="1" applyProtection="1">
      <alignment horizontal="center" vertical="center" wrapText="1"/>
    </xf>
    <xf numFmtId="0" fontId="28" fillId="18" borderId="11" xfId="5" applyNumberFormat="1" applyFont="1" applyFill="1" applyBorder="1" applyAlignment="1" applyProtection="1">
      <alignment horizontal="center" vertical="center" wrapText="1"/>
    </xf>
    <xf numFmtId="0" fontId="43" fillId="0" borderId="0" xfId="0" applyFont="1"/>
  </cellXfs>
  <cellStyles count="7">
    <cellStyle name="20% - Isticanje4" xfId="3" builtinId="42"/>
    <cellStyle name="40% - Isticanje2" xfId="2" builtinId="35"/>
    <cellStyle name="40% - Isticanje4" xfId="4" builtinId="43"/>
    <cellStyle name="40% - Isticanje5" xfId="6" builtinId="47"/>
    <cellStyle name="Bilješka" xfId="5" builtinId="10"/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activeCell="K16" sqref="K16"/>
    </sheetView>
  </sheetViews>
  <sheetFormatPr defaultRowHeight="15" x14ac:dyDescent="0.25"/>
  <cols>
    <col min="5" max="8" width="25.28515625" customWidth="1"/>
    <col min="9" max="9" width="17" customWidth="1"/>
  </cols>
  <sheetData>
    <row r="1" spans="1:10" ht="42" customHeight="1" x14ac:dyDescent="0.25">
      <c r="A1" s="288" t="s">
        <v>158</v>
      </c>
      <c r="B1" s="288"/>
      <c r="C1" s="288"/>
      <c r="D1" s="288"/>
      <c r="E1" s="288"/>
      <c r="F1" s="288"/>
      <c r="G1" s="288"/>
      <c r="H1" s="288"/>
    </row>
    <row r="2" spans="1:10" ht="18" x14ac:dyDescent="0.25">
      <c r="A2" s="298" t="s">
        <v>121</v>
      </c>
      <c r="B2" s="298"/>
      <c r="C2" s="298"/>
      <c r="D2" s="298"/>
      <c r="E2" s="298"/>
      <c r="F2" s="298"/>
      <c r="G2" s="298"/>
      <c r="H2" s="298"/>
    </row>
    <row r="3" spans="1:10" ht="18" x14ac:dyDescent="0.25">
      <c r="A3" s="299" t="s">
        <v>122</v>
      </c>
      <c r="B3" s="299"/>
      <c r="C3" s="299"/>
      <c r="D3" s="299"/>
      <c r="E3" s="299"/>
      <c r="F3" s="299"/>
      <c r="G3" s="299"/>
      <c r="H3" s="299"/>
    </row>
    <row r="4" spans="1:10" ht="18" x14ac:dyDescent="0.25">
      <c r="A4" s="3"/>
      <c r="B4" s="3"/>
      <c r="C4" s="3"/>
      <c r="D4" s="3"/>
      <c r="E4" s="3"/>
      <c r="F4" s="3"/>
      <c r="G4" s="264" t="s">
        <v>123</v>
      </c>
      <c r="H4" s="265"/>
    </row>
    <row r="5" spans="1:10" ht="15.75" x14ac:dyDescent="0.25">
      <c r="A5" s="288" t="s">
        <v>21</v>
      </c>
      <c r="B5" s="288"/>
      <c r="C5" s="288"/>
      <c r="D5" s="288"/>
      <c r="E5" s="288"/>
      <c r="F5" s="288"/>
      <c r="G5" s="289"/>
      <c r="H5" s="289"/>
    </row>
    <row r="6" spans="1:10" ht="18" x14ac:dyDescent="0.25">
      <c r="A6" s="3"/>
      <c r="B6" s="3"/>
      <c r="C6" s="3"/>
      <c r="D6" s="3"/>
      <c r="E6" s="3"/>
      <c r="F6" s="3"/>
      <c r="G6" s="254" t="s">
        <v>152</v>
      </c>
      <c r="H6" s="261" t="s">
        <v>153</v>
      </c>
    </row>
    <row r="7" spans="1:10" ht="15.75" x14ac:dyDescent="0.25">
      <c r="A7" s="288" t="s">
        <v>27</v>
      </c>
      <c r="B7" s="290"/>
      <c r="C7" s="290"/>
      <c r="D7" s="290"/>
      <c r="E7" s="290"/>
      <c r="F7" s="290"/>
      <c r="G7" s="290"/>
      <c r="H7" s="290"/>
    </row>
    <row r="8" spans="1:10" ht="18" x14ac:dyDescent="0.25">
      <c r="A8" s="1"/>
      <c r="B8" s="2"/>
      <c r="C8" s="2"/>
      <c r="D8" s="2"/>
      <c r="E8" s="5"/>
      <c r="F8" s="251"/>
      <c r="G8" s="6"/>
      <c r="H8" s="261" t="s">
        <v>154</v>
      </c>
      <c r="I8" s="341" t="s">
        <v>166</v>
      </c>
    </row>
    <row r="9" spans="1:10" ht="25.5" x14ac:dyDescent="0.25">
      <c r="A9" s="23"/>
      <c r="B9" s="24"/>
      <c r="C9" s="24"/>
      <c r="D9" s="25"/>
      <c r="E9" s="26"/>
      <c r="F9" s="255" t="s">
        <v>40</v>
      </c>
      <c r="G9" s="256" t="s">
        <v>143</v>
      </c>
      <c r="H9" s="256" t="s">
        <v>146</v>
      </c>
      <c r="I9" s="256" t="s">
        <v>155</v>
      </c>
    </row>
    <row r="10" spans="1:10" x14ac:dyDescent="0.25">
      <c r="A10" s="291" t="s">
        <v>0</v>
      </c>
      <c r="B10" s="292"/>
      <c r="C10" s="292"/>
      <c r="D10" s="292"/>
      <c r="E10" s="293"/>
      <c r="F10" s="233">
        <f>F11+F12</f>
        <v>1536005</v>
      </c>
      <c r="G10" s="233">
        <f>SUM(G11:G12)</f>
        <v>1846541</v>
      </c>
      <c r="H10" s="233">
        <f>SUM(H11:H12)</f>
        <v>1908054</v>
      </c>
      <c r="I10" s="233">
        <f>SUM(I11:I12)</f>
        <v>1922058.6</v>
      </c>
    </row>
    <row r="11" spans="1:10" x14ac:dyDescent="0.25">
      <c r="A11" s="294" t="s">
        <v>34</v>
      </c>
      <c r="B11" s="295"/>
      <c r="C11" s="295"/>
      <c r="D11" s="295"/>
      <c r="E11" s="287"/>
      <c r="F11" s="234">
        <v>1536005</v>
      </c>
      <c r="G11" s="234">
        <v>1846541</v>
      </c>
      <c r="H11" s="234">
        <v>1908054</v>
      </c>
      <c r="I11" s="234">
        <v>1922058.6</v>
      </c>
      <c r="J11" s="262" t="s">
        <v>157</v>
      </c>
    </row>
    <row r="12" spans="1:10" x14ac:dyDescent="0.25">
      <c r="A12" s="286" t="s">
        <v>35</v>
      </c>
      <c r="B12" s="287"/>
      <c r="C12" s="287"/>
      <c r="D12" s="287"/>
      <c r="E12" s="287"/>
      <c r="F12" s="234">
        <v>0</v>
      </c>
      <c r="G12" s="234">
        <v>0</v>
      </c>
      <c r="H12" s="234">
        <v>0</v>
      </c>
      <c r="I12" s="234">
        <v>0</v>
      </c>
      <c r="J12" s="262"/>
    </row>
    <row r="13" spans="1:10" x14ac:dyDescent="0.25">
      <c r="A13" s="27" t="s">
        <v>1</v>
      </c>
      <c r="B13" s="34"/>
      <c r="C13" s="34"/>
      <c r="D13" s="34"/>
      <c r="E13" s="34"/>
      <c r="F13" s="233">
        <f>F14+F15</f>
        <v>1536005</v>
      </c>
      <c r="G13" s="233">
        <f>SUM(G14:G15)</f>
        <v>1846541</v>
      </c>
      <c r="H13" s="233">
        <f>SUM(H14:H15)</f>
        <v>1908054</v>
      </c>
      <c r="I13" s="233">
        <f>SUM(I14:I15)</f>
        <v>1922058.6</v>
      </c>
      <c r="J13" s="262"/>
    </row>
    <row r="14" spans="1:10" x14ac:dyDescent="0.25">
      <c r="A14" s="296" t="s">
        <v>36</v>
      </c>
      <c r="B14" s="295"/>
      <c r="C14" s="295"/>
      <c r="D14" s="295"/>
      <c r="E14" s="295"/>
      <c r="F14" s="234">
        <v>1162648</v>
      </c>
      <c r="G14" s="235">
        <v>1475169</v>
      </c>
      <c r="H14" s="235">
        <v>1489797</v>
      </c>
      <c r="I14" s="235">
        <v>1526998.5</v>
      </c>
      <c r="J14" s="262"/>
    </row>
    <row r="15" spans="1:10" x14ac:dyDescent="0.25">
      <c r="A15" s="286" t="s">
        <v>37</v>
      </c>
      <c r="B15" s="287"/>
      <c r="C15" s="287"/>
      <c r="D15" s="287"/>
      <c r="E15" s="287"/>
      <c r="F15" s="234">
        <v>373357</v>
      </c>
      <c r="G15" s="235">
        <v>371372</v>
      </c>
      <c r="H15" s="235">
        <v>418257</v>
      </c>
      <c r="I15" s="235">
        <v>395060.1</v>
      </c>
    </row>
    <row r="16" spans="1:10" x14ac:dyDescent="0.25">
      <c r="A16" s="297" t="s">
        <v>57</v>
      </c>
      <c r="B16" s="292"/>
      <c r="C16" s="292"/>
      <c r="D16" s="292"/>
      <c r="E16" s="292"/>
      <c r="F16" s="233">
        <f>F10-F13</f>
        <v>0</v>
      </c>
      <c r="G16" s="233">
        <f>G10-G13</f>
        <v>0</v>
      </c>
      <c r="H16" s="233">
        <f>H10-H13</f>
        <v>0</v>
      </c>
      <c r="I16" s="233">
        <f>I10-I13</f>
        <v>0</v>
      </c>
    </row>
    <row r="17" spans="1:9" ht="18" x14ac:dyDescent="0.25">
      <c r="A17" s="3"/>
      <c r="B17" s="19"/>
      <c r="C17" s="19"/>
      <c r="D17" s="19"/>
      <c r="E17" s="19"/>
      <c r="F17" s="20"/>
      <c r="G17" s="20"/>
      <c r="H17" s="20"/>
    </row>
    <row r="18" spans="1:9" ht="15.75" x14ac:dyDescent="0.25">
      <c r="A18" s="288" t="s">
        <v>28</v>
      </c>
      <c r="B18" s="290"/>
      <c r="C18" s="290"/>
      <c r="D18" s="290"/>
      <c r="E18" s="290"/>
      <c r="F18" s="290"/>
      <c r="G18" s="290"/>
      <c r="H18" s="290"/>
    </row>
    <row r="19" spans="1:9" ht="18" x14ac:dyDescent="0.25">
      <c r="A19" s="3"/>
      <c r="B19" s="19"/>
      <c r="C19" s="19"/>
      <c r="D19" s="19"/>
      <c r="E19" s="19"/>
      <c r="F19" s="20"/>
      <c r="G19" s="20"/>
      <c r="H19" s="20"/>
    </row>
    <row r="20" spans="1:9" ht="25.5" x14ac:dyDescent="0.25">
      <c r="A20" s="23"/>
      <c r="B20" s="24"/>
      <c r="C20" s="24"/>
      <c r="D20" s="25"/>
      <c r="E20" s="26"/>
      <c r="F20" s="255" t="s">
        <v>40</v>
      </c>
      <c r="G20" s="256" t="s">
        <v>143</v>
      </c>
      <c r="H20" s="256" t="s">
        <v>146</v>
      </c>
      <c r="I20" s="256" t="s">
        <v>155</v>
      </c>
    </row>
    <row r="21" spans="1:9" x14ac:dyDescent="0.25">
      <c r="A21" s="286" t="s">
        <v>38</v>
      </c>
      <c r="B21" s="287"/>
      <c r="C21" s="287"/>
      <c r="D21" s="287"/>
      <c r="E21" s="287"/>
      <c r="F21" s="234"/>
      <c r="G21" s="235"/>
      <c r="H21" s="235"/>
      <c r="I21" s="235"/>
    </row>
    <row r="22" spans="1:9" x14ac:dyDescent="0.25">
      <c r="A22" s="286" t="s">
        <v>39</v>
      </c>
      <c r="B22" s="287"/>
      <c r="C22" s="287"/>
      <c r="D22" s="287"/>
      <c r="E22" s="287"/>
      <c r="F22" s="234"/>
      <c r="G22" s="235"/>
      <c r="H22" s="235"/>
      <c r="I22" s="235"/>
    </row>
    <row r="23" spans="1:9" x14ac:dyDescent="0.25">
      <c r="A23" s="297" t="s">
        <v>2</v>
      </c>
      <c r="B23" s="292"/>
      <c r="C23" s="292"/>
      <c r="D23" s="292"/>
      <c r="E23" s="292"/>
      <c r="F23" s="233"/>
      <c r="G23" s="233"/>
      <c r="H23" s="233"/>
      <c r="I23" s="233"/>
    </row>
    <row r="24" spans="1:9" x14ac:dyDescent="0.25">
      <c r="A24" s="297" t="s">
        <v>58</v>
      </c>
      <c r="B24" s="292"/>
      <c r="C24" s="292"/>
      <c r="D24" s="292"/>
      <c r="E24" s="292"/>
      <c r="F24" s="233"/>
      <c r="G24" s="233"/>
      <c r="H24" s="233"/>
      <c r="I24" s="233"/>
    </row>
    <row r="25" spans="1:9" ht="18" x14ac:dyDescent="0.25">
      <c r="A25" s="18"/>
      <c r="B25" s="19"/>
      <c r="C25" s="19"/>
      <c r="D25" s="19"/>
      <c r="E25" s="19"/>
      <c r="F25" s="20"/>
      <c r="G25" s="20"/>
      <c r="H25" s="20"/>
    </row>
    <row r="26" spans="1:9" ht="15.75" x14ac:dyDescent="0.25">
      <c r="A26" s="288" t="s">
        <v>59</v>
      </c>
      <c r="B26" s="290"/>
      <c r="C26" s="290"/>
      <c r="D26" s="290"/>
      <c r="E26" s="290"/>
      <c r="F26" s="290"/>
      <c r="G26" s="290"/>
      <c r="H26" s="290"/>
    </row>
    <row r="27" spans="1:9" ht="15.75" x14ac:dyDescent="0.25">
      <c r="A27" s="32"/>
      <c r="B27" s="33"/>
      <c r="C27" s="33"/>
      <c r="D27" s="33"/>
      <c r="E27" s="33"/>
      <c r="F27" s="33"/>
      <c r="G27" s="33"/>
      <c r="H27" s="33"/>
    </row>
    <row r="28" spans="1:9" ht="25.5" x14ac:dyDescent="0.25">
      <c r="A28" s="23"/>
      <c r="B28" s="24"/>
      <c r="C28" s="24"/>
      <c r="D28" s="25"/>
      <c r="E28" s="26"/>
      <c r="F28" s="255" t="s">
        <v>40</v>
      </c>
      <c r="G28" s="256" t="s">
        <v>143</v>
      </c>
      <c r="H28" s="256" t="s">
        <v>146</v>
      </c>
      <c r="I28" s="256" t="s">
        <v>155</v>
      </c>
    </row>
    <row r="29" spans="1:9" ht="15" customHeight="1" x14ac:dyDescent="0.25">
      <c r="A29" s="302" t="s">
        <v>60</v>
      </c>
      <c r="B29" s="303"/>
      <c r="C29" s="303"/>
      <c r="D29" s="303"/>
      <c r="E29" s="304"/>
      <c r="F29" s="236">
        <v>330000</v>
      </c>
      <c r="G29" s="237">
        <v>330000</v>
      </c>
      <c r="H29" s="237">
        <v>324953</v>
      </c>
      <c r="I29" s="237">
        <v>324953</v>
      </c>
    </row>
    <row r="30" spans="1:9" ht="15" customHeight="1" x14ac:dyDescent="0.25">
      <c r="A30" s="297" t="s">
        <v>61</v>
      </c>
      <c r="B30" s="292"/>
      <c r="C30" s="292"/>
      <c r="D30" s="292"/>
      <c r="E30" s="292"/>
      <c r="F30" s="238">
        <v>0</v>
      </c>
      <c r="G30" s="239"/>
      <c r="H30" s="239"/>
      <c r="I30" s="239"/>
    </row>
    <row r="31" spans="1:9" ht="45" customHeight="1" x14ac:dyDescent="0.25">
      <c r="A31" s="291" t="s">
        <v>62</v>
      </c>
      <c r="B31" s="305"/>
      <c r="C31" s="305"/>
      <c r="D31" s="305"/>
      <c r="E31" s="306"/>
      <c r="F31" s="238">
        <v>0</v>
      </c>
      <c r="G31" s="239"/>
      <c r="H31" s="239"/>
      <c r="I31" s="239"/>
    </row>
    <row r="32" spans="1:9" ht="15.75" x14ac:dyDescent="0.25">
      <c r="A32" s="35"/>
      <c r="B32" s="36"/>
      <c r="C32" s="36"/>
      <c r="D32" s="36"/>
      <c r="E32" s="36"/>
      <c r="F32" s="36"/>
      <c r="G32" s="36"/>
      <c r="H32" s="36"/>
    </row>
    <row r="33" spans="1:11" ht="15.75" x14ac:dyDescent="0.25">
      <c r="A33" s="307" t="s">
        <v>56</v>
      </c>
      <c r="B33" s="307"/>
      <c r="C33" s="307"/>
      <c r="D33" s="307"/>
      <c r="E33" s="307"/>
      <c r="F33" s="307"/>
      <c r="G33" s="307"/>
      <c r="H33" s="307"/>
    </row>
    <row r="34" spans="1:11" ht="18" x14ac:dyDescent="0.25">
      <c r="A34" s="37"/>
      <c r="B34" s="38"/>
      <c r="C34" s="38"/>
      <c r="D34" s="38"/>
      <c r="E34" s="38"/>
      <c r="F34" s="39"/>
      <c r="G34" s="39"/>
      <c r="H34" s="39"/>
      <c r="K34" t="s">
        <v>123</v>
      </c>
    </row>
    <row r="35" spans="1:11" ht="25.5" x14ac:dyDescent="0.25">
      <c r="A35" s="40"/>
      <c r="B35" s="41"/>
      <c r="C35" s="41"/>
      <c r="D35" s="42"/>
      <c r="E35" s="43"/>
      <c r="F35" s="255" t="s">
        <v>40</v>
      </c>
      <c r="G35" s="256" t="s">
        <v>143</v>
      </c>
      <c r="H35" s="256" t="s">
        <v>146</v>
      </c>
      <c r="I35" s="256" t="s">
        <v>155</v>
      </c>
    </row>
    <row r="36" spans="1:11" x14ac:dyDescent="0.25">
      <c r="A36" s="302" t="s">
        <v>60</v>
      </c>
      <c r="B36" s="303"/>
      <c r="C36" s="303"/>
      <c r="D36" s="303"/>
      <c r="E36" s="304"/>
      <c r="F36" s="236">
        <v>330000</v>
      </c>
      <c r="G36" s="237">
        <v>300000</v>
      </c>
      <c r="H36" s="237">
        <v>324953</v>
      </c>
      <c r="I36" s="237">
        <v>324953</v>
      </c>
    </row>
    <row r="37" spans="1:11" ht="28.5" customHeight="1" x14ac:dyDescent="0.25">
      <c r="A37" s="302" t="s">
        <v>63</v>
      </c>
      <c r="B37" s="303"/>
      <c r="C37" s="303"/>
      <c r="D37" s="303"/>
      <c r="E37" s="304"/>
      <c r="F37" s="236">
        <v>0</v>
      </c>
      <c r="G37" s="236">
        <v>0</v>
      </c>
      <c r="H37" s="236">
        <v>0</v>
      </c>
      <c r="I37" s="236">
        <v>0</v>
      </c>
    </row>
    <row r="38" spans="1:11" x14ac:dyDescent="0.25">
      <c r="A38" s="302" t="s">
        <v>64</v>
      </c>
      <c r="B38" s="308"/>
      <c r="C38" s="308"/>
      <c r="D38" s="308"/>
      <c r="E38" s="309"/>
      <c r="F38" s="236">
        <v>0</v>
      </c>
      <c r="G38" s="236">
        <v>0</v>
      </c>
      <c r="H38" s="236">
        <v>0</v>
      </c>
      <c r="I38" s="236">
        <v>0</v>
      </c>
    </row>
    <row r="39" spans="1:11" ht="15" customHeight="1" x14ac:dyDescent="0.25">
      <c r="A39" s="297" t="s">
        <v>61</v>
      </c>
      <c r="B39" s="292"/>
      <c r="C39" s="292"/>
      <c r="D39" s="292"/>
      <c r="E39" s="292"/>
      <c r="F39" s="240">
        <v>0</v>
      </c>
      <c r="G39" s="240">
        <v>0</v>
      </c>
      <c r="H39" s="240">
        <v>0</v>
      </c>
      <c r="I39" s="240">
        <v>0</v>
      </c>
    </row>
    <row r="40" spans="1:11" ht="15.75" customHeight="1" x14ac:dyDescent="0.25"/>
    <row r="41" spans="1:11" ht="18.75" customHeight="1" x14ac:dyDescent="0.25">
      <c r="A41" s="300" t="s">
        <v>156</v>
      </c>
      <c r="B41" s="301"/>
      <c r="C41" s="301"/>
      <c r="D41" s="301"/>
      <c r="E41" s="301"/>
      <c r="F41" s="301"/>
      <c r="G41" s="301"/>
      <c r="H41" s="301"/>
    </row>
    <row r="42" spans="1:11" ht="18" customHeight="1" x14ac:dyDescent="0.25">
      <c r="A42" t="s">
        <v>138</v>
      </c>
      <c r="G42" t="s">
        <v>140</v>
      </c>
    </row>
    <row r="43" spans="1:11" x14ac:dyDescent="0.25">
      <c r="A43" t="s">
        <v>139</v>
      </c>
      <c r="G43" t="s">
        <v>141</v>
      </c>
    </row>
  </sheetData>
  <mergeCells count="26">
    <mergeCell ref="A41:H41"/>
    <mergeCell ref="A23:E23"/>
    <mergeCell ref="A24:E24"/>
    <mergeCell ref="A26:H26"/>
    <mergeCell ref="A29:E29"/>
    <mergeCell ref="A30:E30"/>
    <mergeCell ref="A31:E31"/>
    <mergeCell ref="A33:H33"/>
    <mergeCell ref="A36:E36"/>
    <mergeCell ref="A37:E37"/>
    <mergeCell ref="A38:E38"/>
    <mergeCell ref="A39:E39"/>
    <mergeCell ref="A22:E22"/>
    <mergeCell ref="A1:H1"/>
    <mergeCell ref="A5:H5"/>
    <mergeCell ref="A7:H7"/>
    <mergeCell ref="A10:E10"/>
    <mergeCell ref="A11:E11"/>
    <mergeCell ref="A12:E12"/>
    <mergeCell ref="A14:E14"/>
    <mergeCell ref="A15:E15"/>
    <mergeCell ref="A16:E16"/>
    <mergeCell ref="A18:H18"/>
    <mergeCell ref="A21:E21"/>
    <mergeCell ref="A2:H2"/>
    <mergeCell ref="A3:H3"/>
  </mergeCells>
  <pageMargins left="0.7" right="0.7" top="0.75" bottom="0.75" header="0.3" footer="0.3"/>
  <pageSetup paperSize="9" scale="6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workbookViewId="0">
      <selection sqref="A1:F1"/>
    </sheetView>
  </sheetViews>
  <sheetFormatPr defaultRowHeight="15" x14ac:dyDescent="0.25"/>
  <cols>
    <col min="1" max="1" width="8.5703125" bestFit="1" customWidth="1"/>
    <col min="2" max="2" width="8.42578125" bestFit="1" customWidth="1"/>
    <col min="3" max="3" width="42.140625" customWidth="1"/>
    <col min="4" max="4" width="25.28515625" customWidth="1"/>
    <col min="5" max="5" width="17.7109375" customWidth="1"/>
    <col min="6" max="6" width="15.7109375" customWidth="1"/>
    <col min="7" max="7" width="15.140625" customWidth="1"/>
    <col min="9" max="9" width="20.85546875" customWidth="1"/>
  </cols>
  <sheetData>
    <row r="1" spans="1:9" ht="48" customHeight="1" x14ac:dyDescent="0.25">
      <c r="A1" s="288" t="s">
        <v>163</v>
      </c>
      <c r="B1" s="288"/>
      <c r="C1" s="288"/>
      <c r="D1" s="288"/>
      <c r="E1" s="288"/>
      <c r="F1" s="288"/>
    </row>
    <row r="2" spans="1:9" ht="18" customHeight="1" x14ac:dyDescent="0.25">
      <c r="A2" s="298" t="s">
        <v>133</v>
      </c>
      <c r="B2" s="298"/>
      <c r="C2" s="298"/>
      <c r="D2" s="298"/>
      <c r="E2" s="298"/>
      <c r="F2" s="298"/>
    </row>
    <row r="3" spans="1:9" ht="15.75" customHeight="1" x14ac:dyDescent="0.25">
      <c r="A3" s="288" t="s">
        <v>21</v>
      </c>
      <c r="B3" s="288"/>
      <c r="C3" s="288"/>
      <c r="D3" s="288"/>
      <c r="E3" s="288"/>
      <c r="F3" s="288"/>
    </row>
    <row r="4" spans="1:9" ht="18" x14ac:dyDescent="0.25">
      <c r="A4" s="3"/>
      <c r="B4" s="3"/>
      <c r="C4" s="3"/>
      <c r="D4" s="3"/>
      <c r="E4" s="4"/>
      <c r="F4" s="4"/>
    </row>
    <row r="5" spans="1:9" ht="18" customHeight="1" x14ac:dyDescent="0.25">
      <c r="A5" s="288" t="s">
        <v>4</v>
      </c>
      <c r="B5" s="288"/>
      <c r="C5" s="288"/>
      <c r="D5" s="288"/>
      <c r="E5" s="288"/>
      <c r="F5" s="288"/>
    </row>
    <row r="6" spans="1:9" ht="18" x14ac:dyDescent="0.25">
      <c r="A6" s="3"/>
      <c r="B6" s="3"/>
      <c r="C6" s="3"/>
      <c r="D6" s="3"/>
      <c r="E6" s="4"/>
      <c r="F6" s="4"/>
    </row>
    <row r="7" spans="1:9" ht="15.75" customHeight="1" x14ac:dyDescent="0.25">
      <c r="A7" s="288" t="s">
        <v>41</v>
      </c>
      <c r="B7" s="288"/>
      <c r="C7" s="288"/>
      <c r="D7" s="288"/>
      <c r="E7" s="288"/>
      <c r="F7" s="288"/>
    </row>
    <row r="8" spans="1:9" ht="18" x14ac:dyDescent="0.25">
      <c r="A8" s="3"/>
      <c r="B8" s="3"/>
      <c r="C8" s="3"/>
      <c r="D8" s="3"/>
      <c r="E8" s="4"/>
      <c r="F8" s="4"/>
    </row>
    <row r="9" spans="1:9" ht="24.75" customHeight="1" x14ac:dyDescent="0.25">
      <c r="A9" s="17" t="s">
        <v>5</v>
      </c>
      <c r="B9" s="16" t="s">
        <v>6</v>
      </c>
      <c r="C9" s="16" t="s">
        <v>3</v>
      </c>
      <c r="D9" s="255" t="s">
        <v>40</v>
      </c>
      <c r="E9" s="256" t="s">
        <v>143</v>
      </c>
      <c r="F9" s="256" t="s">
        <v>146</v>
      </c>
      <c r="G9" s="256" t="s">
        <v>155</v>
      </c>
    </row>
    <row r="10" spans="1:9" x14ac:dyDescent="0.25">
      <c r="A10" s="64"/>
      <c r="B10" s="65"/>
      <c r="C10" s="66" t="s">
        <v>0</v>
      </c>
      <c r="D10" s="232">
        <f>SUM(D11,D22)</f>
        <v>1536005</v>
      </c>
      <c r="E10" s="232">
        <f>SUM(E11,E22)</f>
        <v>1846541</v>
      </c>
      <c r="F10" s="232">
        <f>SUM(F11,F22)</f>
        <v>1908054</v>
      </c>
      <c r="G10" s="232">
        <f>SUM(G11,G22)</f>
        <v>1922058.6</v>
      </c>
      <c r="H10" s="258" t="s">
        <v>157</v>
      </c>
    </row>
    <row r="11" spans="1:9" ht="15.75" customHeight="1" x14ac:dyDescent="0.25">
      <c r="A11" s="49">
        <v>6</v>
      </c>
      <c r="B11" s="49"/>
      <c r="C11" s="50" t="s">
        <v>7</v>
      </c>
      <c r="D11" s="190">
        <f>SUM(D12:D18)</f>
        <v>1206005</v>
      </c>
      <c r="E11" s="190">
        <f>SUM(E12,E14,E15,E17,E18)</f>
        <v>1516541</v>
      </c>
      <c r="F11" s="190">
        <f>SUM(F12,F14,F15,F17,F18)</f>
        <v>1583101</v>
      </c>
      <c r="G11" s="190">
        <f>SUM(G12,G14,G15,G17,G18)</f>
        <v>1597105.6</v>
      </c>
    </row>
    <row r="12" spans="1:9" ht="25.5" x14ac:dyDescent="0.25">
      <c r="A12" s="47">
        <v>522</v>
      </c>
      <c r="B12" s="53">
        <v>63</v>
      </c>
      <c r="C12" s="13" t="s">
        <v>120</v>
      </c>
      <c r="D12" s="195">
        <v>1055000</v>
      </c>
      <c r="E12" s="260">
        <v>1355000</v>
      </c>
      <c r="F12" s="260">
        <v>1355000</v>
      </c>
      <c r="G12" s="260">
        <v>1355530</v>
      </c>
      <c r="H12" s="262" t="s">
        <v>160</v>
      </c>
    </row>
    <row r="13" spans="1:9" x14ac:dyDescent="0.25">
      <c r="A13" s="47">
        <v>52</v>
      </c>
      <c r="B13" s="53">
        <v>63</v>
      </c>
      <c r="C13" s="13" t="s">
        <v>134</v>
      </c>
      <c r="D13" s="195"/>
      <c r="E13" s="195"/>
      <c r="F13" s="195"/>
      <c r="G13" s="195"/>
      <c r="H13" s="263"/>
    </row>
    <row r="14" spans="1:9" x14ac:dyDescent="0.25">
      <c r="A14" s="47">
        <v>311</v>
      </c>
      <c r="B14" s="53">
        <v>66</v>
      </c>
      <c r="C14" s="13" t="s">
        <v>135</v>
      </c>
      <c r="D14" s="195">
        <v>2500</v>
      </c>
      <c r="E14" s="195">
        <v>2500</v>
      </c>
      <c r="F14" s="195">
        <v>2500</v>
      </c>
      <c r="G14" s="195">
        <v>2500</v>
      </c>
      <c r="H14" s="263"/>
      <c r="I14" s="45"/>
    </row>
    <row r="15" spans="1:9" ht="38.25" x14ac:dyDescent="0.25">
      <c r="A15" s="47">
        <v>431</v>
      </c>
      <c r="B15" s="53">
        <v>65</v>
      </c>
      <c r="C15" s="46" t="s">
        <v>65</v>
      </c>
      <c r="D15" s="195">
        <v>61000</v>
      </c>
      <c r="E15" s="260">
        <v>70000</v>
      </c>
      <c r="F15" s="260">
        <v>70000</v>
      </c>
      <c r="G15" s="260">
        <v>70000</v>
      </c>
      <c r="H15" s="263"/>
      <c r="I15" s="45"/>
    </row>
    <row r="16" spans="1:9" ht="25.5" x14ac:dyDescent="0.25">
      <c r="A16" s="47">
        <v>611</v>
      </c>
      <c r="B16" s="53">
        <v>66</v>
      </c>
      <c r="C16" s="46" t="s">
        <v>119</v>
      </c>
      <c r="D16" s="195"/>
      <c r="E16" s="195"/>
      <c r="F16" s="195"/>
      <c r="G16" s="195"/>
      <c r="H16" s="263"/>
      <c r="I16" s="45"/>
    </row>
    <row r="17" spans="1:8" ht="25.5" x14ac:dyDescent="0.25">
      <c r="A17" s="47">
        <v>611</v>
      </c>
      <c r="B17" s="53">
        <v>66</v>
      </c>
      <c r="C17" s="46" t="s">
        <v>118</v>
      </c>
      <c r="D17" s="195">
        <v>5000</v>
      </c>
      <c r="E17" s="195">
        <v>5000</v>
      </c>
      <c r="F17" s="195">
        <v>5000</v>
      </c>
      <c r="G17" s="195">
        <v>5000</v>
      </c>
      <c r="H17" s="263"/>
    </row>
    <row r="18" spans="1:8" ht="25.5" x14ac:dyDescent="0.25">
      <c r="A18" s="47">
        <v>11.13</v>
      </c>
      <c r="B18" s="53">
        <v>67</v>
      </c>
      <c r="C18" s="58" t="s">
        <v>31</v>
      </c>
      <c r="D18" s="194">
        <v>82505</v>
      </c>
      <c r="E18" s="259">
        <v>84041</v>
      </c>
      <c r="F18" s="259">
        <v>150601</v>
      </c>
      <c r="G18" s="259">
        <v>164075.6</v>
      </c>
      <c r="H18" s="262" t="s">
        <v>159</v>
      </c>
    </row>
    <row r="19" spans="1:8" x14ac:dyDescent="0.25">
      <c r="A19" s="51">
        <v>7</v>
      </c>
      <c r="B19" s="51"/>
      <c r="C19" s="52" t="s">
        <v>8</v>
      </c>
      <c r="D19" s="190"/>
      <c r="E19" s="190"/>
      <c r="F19" s="190"/>
      <c r="G19" s="190"/>
    </row>
    <row r="20" spans="1:8" ht="25.5" x14ac:dyDescent="0.25">
      <c r="A20" s="47">
        <v>71</v>
      </c>
      <c r="B20" s="53">
        <v>72</v>
      </c>
      <c r="C20" s="22" t="s">
        <v>29</v>
      </c>
      <c r="D20" s="194"/>
      <c r="E20" s="194"/>
      <c r="F20" s="194"/>
      <c r="G20" s="194"/>
    </row>
    <row r="21" spans="1:8" x14ac:dyDescent="0.25">
      <c r="A21" s="60">
        <v>92</v>
      </c>
      <c r="B21" s="60"/>
      <c r="C21" s="61" t="s">
        <v>67</v>
      </c>
      <c r="D21" s="211"/>
      <c r="E21" s="211"/>
      <c r="F21" s="211"/>
      <c r="G21" s="211"/>
    </row>
    <row r="22" spans="1:8" x14ac:dyDescent="0.25">
      <c r="A22" s="62"/>
      <c r="B22" s="63">
        <v>922</v>
      </c>
      <c r="C22" s="62" t="s">
        <v>67</v>
      </c>
      <c r="D22" s="71">
        <v>330000</v>
      </c>
      <c r="E22" s="71">
        <v>330000</v>
      </c>
      <c r="F22" s="71">
        <v>324953</v>
      </c>
      <c r="G22" s="71">
        <v>324953</v>
      </c>
    </row>
    <row r="24" spans="1:8" ht="15.75" customHeight="1" x14ac:dyDescent="0.25">
      <c r="A24" s="288" t="s">
        <v>42</v>
      </c>
      <c r="B24" s="288"/>
      <c r="C24" s="288"/>
      <c r="D24" s="288"/>
      <c r="E24" s="288"/>
      <c r="F24" s="288"/>
    </row>
    <row r="25" spans="1:8" ht="18" x14ac:dyDescent="0.25">
      <c r="A25" s="3"/>
      <c r="B25" s="3"/>
      <c r="C25" s="3"/>
      <c r="D25" s="3"/>
      <c r="E25" s="4"/>
      <c r="F25" s="4"/>
    </row>
    <row r="26" spans="1:8" ht="24" customHeight="1" x14ac:dyDescent="0.25">
      <c r="A26" s="17" t="s">
        <v>5</v>
      </c>
      <c r="B26" s="16" t="s">
        <v>6</v>
      </c>
      <c r="C26" s="16" t="s">
        <v>9</v>
      </c>
      <c r="D26" s="255" t="s">
        <v>40</v>
      </c>
      <c r="E26" s="256" t="s">
        <v>143</v>
      </c>
      <c r="F26" s="256" t="s">
        <v>146</v>
      </c>
      <c r="G26" s="256" t="s">
        <v>155</v>
      </c>
    </row>
    <row r="27" spans="1:8" x14ac:dyDescent="0.25">
      <c r="A27" s="64"/>
      <c r="B27" s="65"/>
      <c r="C27" s="66" t="s">
        <v>1</v>
      </c>
      <c r="D27" s="232">
        <f>D28+D33</f>
        <v>1536005</v>
      </c>
      <c r="E27" s="232">
        <f>E28+E33</f>
        <v>1846541</v>
      </c>
      <c r="F27" s="232">
        <f>F28+F33</f>
        <v>1908054</v>
      </c>
      <c r="G27" s="232">
        <f>G28+G33</f>
        <v>1922058.6</v>
      </c>
    </row>
    <row r="28" spans="1:8" ht="15.75" customHeight="1" x14ac:dyDescent="0.25">
      <c r="A28" s="49">
        <v>3</v>
      </c>
      <c r="B28" s="49"/>
      <c r="C28" s="50" t="s">
        <v>10</v>
      </c>
      <c r="D28" s="190">
        <f>D29+D30+D31+D32</f>
        <v>1162648</v>
      </c>
      <c r="E28" s="190">
        <f>E29+E30+E31+E32</f>
        <v>1475169</v>
      </c>
      <c r="F28" s="190">
        <f>F29+F30+F31+F32</f>
        <v>1489797</v>
      </c>
      <c r="G28" s="190">
        <f>G29+G30+G31+G32</f>
        <v>1526998.5</v>
      </c>
    </row>
    <row r="29" spans="1:8" ht="15.75" customHeight="1" x14ac:dyDescent="0.25">
      <c r="A29" s="47"/>
      <c r="B29" s="53">
        <v>31</v>
      </c>
      <c r="C29" s="13" t="s">
        <v>11</v>
      </c>
      <c r="D29" s="194">
        <v>1055000</v>
      </c>
      <c r="E29" s="194">
        <v>1355000</v>
      </c>
      <c r="F29" s="194">
        <v>1355000</v>
      </c>
      <c r="G29" s="194">
        <v>1355000</v>
      </c>
      <c r="H29" s="263" t="s">
        <v>123</v>
      </c>
    </row>
    <row r="30" spans="1:8" x14ac:dyDescent="0.25">
      <c r="A30" s="54"/>
      <c r="B30" s="54">
        <v>32</v>
      </c>
      <c r="C30" s="10" t="s">
        <v>24</v>
      </c>
      <c r="D30" s="194">
        <v>106648</v>
      </c>
      <c r="E30" s="194">
        <v>119169</v>
      </c>
      <c r="F30" s="194">
        <v>133797</v>
      </c>
      <c r="G30" s="194">
        <v>170998.5</v>
      </c>
      <c r="H30" s="262"/>
    </row>
    <row r="31" spans="1:8" x14ac:dyDescent="0.25">
      <c r="A31" s="54"/>
      <c r="B31" s="54">
        <v>34</v>
      </c>
      <c r="C31" s="10" t="s">
        <v>84</v>
      </c>
      <c r="D31" s="194">
        <v>1000</v>
      </c>
      <c r="E31" s="194">
        <v>1000</v>
      </c>
      <c r="F31" s="194">
        <v>1000</v>
      </c>
      <c r="G31" s="194">
        <v>1000</v>
      </c>
      <c r="H31" s="258"/>
    </row>
    <row r="32" spans="1:8" x14ac:dyDescent="0.25">
      <c r="A32" s="54"/>
      <c r="B32" s="54">
        <v>38</v>
      </c>
      <c r="C32" s="10" t="s">
        <v>68</v>
      </c>
      <c r="D32" s="194"/>
      <c r="E32" s="194"/>
      <c r="F32" s="194"/>
      <c r="G32" s="194"/>
      <c r="H32" s="258"/>
    </row>
    <row r="33" spans="1:8" x14ac:dyDescent="0.25">
      <c r="A33" s="51">
        <v>4</v>
      </c>
      <c r="B33" s="51"/>
      <c r="C33" s="52" t="s">
        <v>12</v>
      </c>
      <c r="D33" s="190">
        <f>SUM(D34:D36)</f>
        <v>373357</v>
      </c>
      <c r="E33" s="190">
        <f>SUM(E34:E36)</f>
        <v>371372</v>
      </c>
      <c r="F33" s="190">
        <f>SUM(F34:F36)</f>
        <v>418257</v>
      </c>
      <c r="G33" s="190">
        <f>SUM(G34:G36)</f>
        <v>395060.1</v>
      </c>
      <c r="H33" s="258"/>
    </row>
    <row r="34" spans="1:8" ht="25.5" x14ac:dyDescent="0.25">
      <c r="A34" s="48"/>
      <c r="B34" s="67">
        <v>41</v>
      </c>
      <c r="C34" s="22" t="s">
        <v>13</v>
      </c>
      <c r="D34" s="194"/>
      <c r="E34" s="194"/>
      <c r="F34" s="194"/>
      <c r="G34" s="194"/>
      <c r="H34" s="258"/>
    </row>
    <row r="35" spans="1:8" ht="25.5" x14ac:dyDescent="0.25">
      <c r="A35" s="53"/>
      <c r="B35" s="53">
        <v>42</v>
      </c>
      <c r="C35" s="22" t="s">
        <v>13</v>
      </c>
      <c r="D35" s="194">
        <v>43357</v>
      </c>
      <c r="E35" s="194">
        <v>41372</v>
      </c>
      <c r="F35" s="194">
        <v>108257</v>
      </c>
      <c r="G35" s="194">
        <v>110257</v>
      </c>
      <c r="H35" s="258"/>
    </row>
    <row r="36" spans="1:8" ht="24.95" customHeight="1" x14ac:dyDescent="0.25">
      <c r="A36" s="55"/>
      <c r="B36" s="56">
        <v>45</v>
      </c>
      <c r="C36" s="57" t="s">
        <v>69</v>
      </c>
      <c r="D36" s="71">
        <v>330000</v>
      </c>
      <c r="E36" s="71">
        <v>330000</v>
      </c>
      <c r="F36" s="71">
        <v>310000</v>
      </c>
      <c r="G36" s="71">
        <v>284803.09999999998</v>
      </c>
    </row>
    <row r="38" spans="1:8" x14ac:dyDescent="0.25">
      <c r="D38" s="44"/>
    </row>
    <row r="39" spans="1:8" x14ac:dyDescent="0.25">
      <c r="D39" s="45"/>
      <c r="F39" s="45"/>
    </row>
    <row r="40" spans="1:8" x14ac:dyDescent="0.25">
      <c r="D40" s="44"/>
    </row>
    <row r="41" spans="1:8" x14ac:dyDescent="0.25">
      <c r="D41" s="59"/>
    </row>
    <row r="42" spans="1:8" x14ac:dyDescent="0.25">
      <c r="D42" s="59"/>
    </row>
    <row r="43" spans="1:8" x14ac:dyDescent="0.25">
      <c r="D43" s="59"/>
    </row>
    <row r="44" spans="1:8" x14ac:dyDescent="0.25">
      <c r="D44" s="45"/>
    </row>
    <row r="45" spans="1:8" x14ac:dyDescent="0.25">
      <c r="D45" s="45"/>
    </row>
    <row r="46" spans="1:8" x14ac:dyDescent="0.25">
      <c r="D46" s="45"/>
    </row>
  </sheetData>
  <mergeCells count="6">
    <mergeCell ref="A24:F24"/>
    <mergeCell ref="A1:F1"/>
    <mergeCell ref="A3:F3"/>
    <mergeCell ref="A5:F5"/>
    <mergeCell ref="A7:F7"/>
    <mergeCell ref="A2:F2"/>
  </mergeCells>
  <pageMargins left="0.7" right="0.7" top="0.75" bottom="0.75" header="0.3" footer="0.3"/>
  <pageSetup paperSize="9" scale="7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2"/>
  <sheetViews>
    <sheetView zoomScaleNormal="100" workbookViewId="0">
      <selection activeCell="N27" sqref="N27"/>
    </sheetView>
  </sheetViews>
  <sheetFormatPr defaultRowHeight="15" x14ac:dyDescent="0.25"/>
  <cols>
    <col min="1" max="1" width="8.5703125" customWidth="1"/>
    <col min="2" max="2" width="9.140625" customWidth="1"/>
    <col min="3" max="3" width="8.85546875" customWidth="1"/>
    <col min="4" max="4" width="31.28515625" customWidth="1"/>
    <col min="5" max="5" width="18.28515625" customWidth="1"/>
    <col min="6" max="6" width="17.5703125" customWidth="1"/>
    <col min="7" max="7" width="18.85546875" customWidth="1"/>
    <col min="8" max="8" width="19.140625" customWidth="1"/>
    <col min="10" max="10" width="18.28515625" customWidth="1"/>
  </cols>
  <sheetData>
    <row r="1" spans="1:8" ht="51.75" customHeight="1" x14ac:dyDescent="0.25">
      <c r="A1" s="288" t="s">
        <v>163</v>
      </c>
      <c r="B1" s="288"/>
      <c r="C1" s="288"/>
      <c r="D1" s="288"/>
      <c r="E1" s="288"/>
      <c r="F1" s="288"/>
      <c r="G1" s="288"/>
    </row>
    <row r="2" spans="1:8" ht="18" customHeight="1" x14ac:dyDescent="0.25">
      <c r="A2" s="298" t="s">
        <v>133</v>
      </c>
      <c r="B2" s="298"/>
      <c r="C2" s="298"/>
      <c r="D2" s="298"/>
      <c r="E2" s="298"/>
      <c r="F2" s="298"/>
      <c r="G2" s="298"/>
    </row>
    <row r="3" spans="1:8" ht="15.75" customHeight="1" x14ac:dyDescent="0.25">
      <c r="A3" s="288" t="s">
        <v>21</v>
      </c>
      <c r="B3" s="288"/>
      <c r="C3" s="288"/>
      <c r="D3" s="288"/>
      <c r="E3" s="288"/>
      <c r="F3" s="288"/>
      <c r="G3" s="288"/>
    </row>
    <row r="4" spans="1:8" ht="18" x14ac:dyDescent="0.25">
      <c r="B4" s="3"/>
      <c r="C4" s="3"/>
      <c r="D4" s="3"/>
    </row>
    <row r="5" spans="1:8" ht="18" customHeight="1" x14ac:dyDescent="0.25">
      <c r="A5" s="288" t="s">
        <v>4</v>
      </c>
      <c r="B5" s="288"/>
      <c r="C5" s="288"/>
      <c r="D5" s="288"/>
      <c r="E5" s="288"/>
      <c r="F5" s="288"/>
      <c r="G5" s="288"/>
    </row>
    <row r="6" spans="1:8" ht="18" x14ac:dyDescent="0.25">
      <c r="A6" s="3"/>
      <c r="B6" s="3"/>
      <c r="C6" s="3"/>
      <c r="D6" s="3"/>
    </row>
    <row r="7" spans="1:8" ht="15.75" customHeight="1" x14ac:dyDescent="0.25">
      <c r="A7" s="288" t="s">
        <v>43</v>
      </c>
      <c r="B7" s="288"/>
      <c r="C7" s="288"/>
      <c r="D7" s="288"/>
      <c r="E7" s="288"/>
      <c r="F7" s="288"/>
      <c r="G7" s="288"/>
    </row>
    <row r="9" spans="1:8" ht="25.5" x14ac:dyDescent="0.25">
      <c r="A9" s="88" t="s">
        <v>5</v>
      </c>
      <c r="B9" s="88" t="s">
        <v>6</v>
      </c>
      <c r="C9" s="88" t="s">
        <v>70</v>
      </c>
      <c r="D9" s="88" t="s">
        <v>3</v>
      </c>
      <c r="E9" s="255" t="s">
        <v>40</v>
      </c>
      <c r="F9" s="256" t="s">
        <v>142</v>
      </c>
      <c r="G9" s="256" t="s">
        <v>145</v>
      </c>
      <c r="H9" s="256" t="s">
        <v>161</v>
      </c>
    </row>
    <row r="10" spans="1:8" x14ac:dyDescent="0.25">
      <c r="A10" s="84">
        <v>6</v>
      </c>
      <c r="B10" s="92"/>
      <c r="C10" s="93"/>
      <c r="D10" s="83" t="s">
        <v>7</v>
      </c>
      <c r="E10" s="68">
        <f>SUM(E11,E13,E15,E17,E19,E21,E23,E25,E27,E29,E31,E33)</f>
        <v>1536005</v>
      </c>
      <c r="F10" s="68">
        <f t="shared" ref="F10" si="0">SUM(F11,F13,F15,F17,F19,F21,F23,F25,F27,F29,F31,F33)</f>
        <v>1846541</v>
      </c>
      <c r="G10" s="68">
        <f t="shared" ref="G10:H10" si="1">SUM(G11,G13,G15,G17,G19,G21,G23,G25,G27,G29,G31,G33)</f>
        <v>1908054</v>
      </c>
      <c r="H10" s="68">
        <f t="shared" si="1"/>
        <v>1922058.6</v>
      </c>
    </row>
    <row r="11" spans="1:8" x14ac:dyDescent="0.25">
      <c r="A11" s="98"/>
      <c r="B11" s="99"/>
      <c r="C11" s="100">
        <v>522</v>
      </c>
      <c r="D11" s="101" t="s">
        <v>71</v>
      </c>
      <c r="E11" s="102">
        <f>E12</f>
        <v>1055000</v>
      </c>
      <c r="F11" s="102">
        <f>F12</f>
        <v>1355000</v>
      </c>
      <c r="G11" s="102">
        <f>G12</f>
        <v>1355000</v>
      </c>
      <c r="H11" s="102">
        <f>H12</f>
        <v>1355530</v>
      </c>
    </row>
    <row r="12" spans="1:8" ht="35.1" customHeight="1" x14ac:dyDescent="0.25">
      <c r="A12" s="69"/>
      <c r="B12" s="73">
        <v>63</v>
      </c>
      <c r="C12" s="69"/>
      <c r="D12" s="70" t="s">
        <v>30</v>
      </c>
      <c r="E12" s="71">
        <v>1055000</v>
      </c>
      <c r="F12" s="71">
        <v>1355000</v>
      </c>
      <c r="G12" s="71">
        <v>1355000</v>
      </c>
      <c r="H12" s="71">
        <v>1355530</v>
      </c>
    </row>
    <row r="13" spans="1:8" x14ac:dyDescent="0.25">
      <c r="A13" s="103"/>
      <c r="B13" s="104"/>
      <c r="C13" s="105">
        <v>52</v>
      </c>
      <c r="D13" s="106"/>
      <c r="E13" s="102">
        <f>E14</f>
        <v>0</v>
      </c>
      <c r="F13" s="102"/>
      <c r="G13" s="102"/>
      <c r="H13" s="102"/>
    </row>
    <row r="14" spans="1:8" ht="25.5" x14ac:dyDescent="0.25">
      <c r="A14" s="72"/>
      <c r="B14" s="73">
        <v>63</v>
      </c>
      <c r="C14" s="72"/>
      <c r="D14" s="70" t="s">
        <v>136</v>
      </c>
      <c r="E14" s="71">
        <v>0</v>
      </c>
      <c r="F14" s="71"/>
      <c r="G14" s="71"/>
      <c r="H14" s="71"/>
    </row>
    <row r="15" spans="1:8" x14ac:dyDescent="0.25">
      <c r="A15" s="107"/>
      <c r="B15" s="168"/>
      <c r="C15" s="108">
        <v>311</v>
      </c>
      <c r="D15" s="107" t="s">
        <v>72</v>
      </c>
      <c r="E15" s="102">
        <f>E16</f>
        <v>2500</v>
      </c>
      <c r="F15" s="102">
        <f>F16</f>
        <v>2500</v>
      </c>
      <c r="G15" s="102">
        <f>G16</f>
        <v>2500</v>
      </c>
      <c r="H15" s="102">
        <f>H16</f>
        <v>2500</v>
      </c>
    </row>
    <row r="16" spans="1:8" x14ac:dyDescent="0.25">
      <c r="A16" s="75"/>
      <c r="B16" s="169">
        <v>66</v>
      </c>
      <c r="C16" s="75"/>
      <c r="D16" s="77" t="s">
        <v>73</v>
      </c>
      <c r="E16" s="71">
        <v>2500</v>
      </c>
      <c r="F16" s="71">
        <v>2500</v>
      </c>
      <c r="G16" s="71">
        <v>2500</v>
      </c>
      <c r="H16" s="71">
        <v>2500</v>
      </c>
    </row>
    <row r="17" spans="1:10" ht="25.5" x14ac:dyDescent="0.25">
      <c r="A17" s="109"/>
      <c r="B17" s="168"/>
      <c r="C17" s="108">
        <v>431</v>
      </c>
      <c r="D17" s="110" t="s">
        <v>74</v>
      </c>
      <c r="E17" s="102">
        <f>E18</f>
        <v>61000</v>
      </c>
      <c r="F17" s="102">
        <f>F18</f>
        <v>70000</v>
      </c>
      <c r="G17" s="102">
        <f>G18</f>
        <v>70000</v>
      </c>
      <c r="H17" s="102">
        <f>H18</f>
        <v>70000</v>
      </c>
    </row>
    <row r="18" spans="1:10" ht="45" customHeight="1" x14ac:dyDescent="0.25">
      <c r="A18" s="75"/>
      <c r="B18" s="162">
        <v>65</v>
      </c>
      <c r="C18" s="75"/>
      <c r="D18" s="78" t="s">
        <v>65</v>
      </c>
      <c r="E18" s="71">
        <v>61000</v>
      </c>
      <c r="F18" s="71">
        <v>70000</v>
      </c>
      <c r="G18" s="71">
        <v>70000</v>
      </c>
      <c r="H18" s="71">
        <v>70000</v>
      </c>
    </row>
    <row r="19" spans="1:10" x14ac:dyDescent="0.25">
      <c r="A19" s="107"/>
      <c r="B19" s="170"/>
      <c r="C19" s="108">
        <v>611</v>
      </c>
      <c r="D19" s="110" t="s">
        <v>75</v>
      </c>
      <c r="E19" s="102">
        <f>E20</f>
        <v>5000</v>
      </c>
      <c r="F19" s="102">
        <f>F20</f>
        <v>5000</v>
      </c>
      <c r="G19" s="102">
        <f>G20</f>
        <v>5000</v>
      </c>
      <c r="H19" s="102">
        <f>H20</f>
        <v>5000</v>
      </c>
    </row>
    <row r="20" spans="1:10" ht="25.5" x14ac:dyDescent="0.25">
      <c r="A20" s="77"/>
      <c r="B20" s="162">
        <v>66</v>
      </c>
      <c r="C20" s="77"/>
      <c r="D20" s="78" t="s">
        <v>66</v>
      </c>
      <c r="E20" s="71">
        <v>5000</v>
      </c>
      <c r="F20" s="71">
        <v>5000</v>
      </c>
      <c r="G20" s="71">
        <v>5000</v>
      </c>
      <c r="H20" s="71">
        <v>5000</v>
      </c>
    </row>
    <row r="21" spans="1:10" x14ac:dyDescent="0.25">
      <c r="A21" s="107"/>
      <c r="B21" s="170"/>
      <c r="C21" s="108">
        <v>11</v>
      </c>
      <c r="D21" s="110" t="s">
        <v>76</v>
      </c>
      <c r="E21" s="102">
        <f>E22</f>
        <v>3145</v>
      </c>
      <c r="F21" s="102">
        <f>F22</f>
        <v>3411</v>
      </c>
      <c r="G21" s="102">
        <f>G22</f>
        <v>12090</v>
      </c>
      <c r="H21" s="102">
        <f>H22</f>
        <v>17038.5</v>
      </c>
    </row>
    <row r="22" spans="1:10" ht="38.25" x14ac:dyDescent="0.25">
      <c r="A22" s="79"/>
      <c r="B22" s="160">
        <v>67</v>
      </c>
      <c r="C22" s="79"/>
      <c r="D22" s="80" t="s">
        <v>147</v>
      </c>
      <c r="E22" s="71">
        <v>3145</v>
      </c>
      <c r="F22" s="71">
        <v>3411</v>
      </c>
      <c r="G22" s="71">
        <v>12090</v>
      </c>
      <c r="H22" s="71">
        <v>17038.5</v>
      </c>
      <c r="I22" s="284" t="s">
        <v>123</v>
      </c>
      <c r="J22" s="45"/>
    </row>
    <row r="23" spans="1:10" ht="25.5" customHeight="1" x14ac:dyDescent="0.25">
      <c r="A23" s="111"/>
      <c r="B23" s="161"/>
      <c r="C23" s="112">
        <v>13</v>
      </c>
      <c r="D23" s="113" t="s">
        <v>77</v>
      </c>
      <c r="E23" s="102">
        <f>E24</f>
        <v>63360</v>
      </c>
      <c r="F23" s="102">
        <f>F24</f>
        <v>64630</v>
      </c>
      <c r="G23" s="102">
        <f>G24</f>
        <v>64630</v>
      </c>
      <c r="H23" s="102">
        <f>H24</f>
        <v>64630</v>
      </c>
      <c r="J23" s="45"/>
    </row>
    <row r="24" spans="1:10" ht="45.75" customHeight="1" x14ac:dyDescent="0.25">
      <c r="A24" s="77"/>
      <c r="B24" s="162">
        <v>67</v>
      </c>
      <c r="C24" s="77"/>
      <c r="D24" s="70" t="s">
        <v>124</v>
      </c>
      <c r="E24" s="71">
        <v>63360</v>
      </c>
      <c r="F24" s="71">
        <v>64630</v>
      </c>
      <c r="G24" s="71">
        <v>64630</v>
      </c>
      <c r="H24" s="71">
        <v>64630</v>
      </c>
      <c r="J24" s="45"/>
    </row>
    <row r="25" spans="1:10" ht="25.5" x14ac:dyDescent="0.25">
      <c r="A25" s="114"/>
      <c r="B25" s="163"/>
      <c r="C25" s="115">
        <v>11</v>
      </c>
      <c r="D25" s="116" t="s">
        <v>148</v>
      </c>
      <c r="E25" s="102">
        <f>E26</f>
        <v>0</v>
      </c>
      <c r="F25" s="102">
        <f>F26</f>
        <v>0</v>
      </c>
      <c r="G25" s="102">
        <f>G26</f>
        <v>57881</v>
      </c>
      <c r="H25" s="102">
        <f>H26</f>
        <v>66407.100000000006</v>
      </c>
    </row>
    <row r="26" spans="1:10" ht="38.25" x14ac:dyDescent="0.25">
      <c r="A26" s="79"/>
      <c r="B26" s="160">
        <v>67</v>
      </c>
      <c r="C26" s="79"/>
      <c r="D26" s="80" t="s">
        <v>31</v>
      </c>
      <c r="E26" s="71">
        <v>0</v>
      </c>
      <c r="F26" s="71">
        <v>0</v>
      </c>
      <c r="G26" s="71">
        <v>57881</v>
      </c>
      <c r="H26" s="71">
        <v>66407.100000000006</v>
      </c>
      <c r="I26" s="284" t="s">
        <v>123</v>
      </c>
    </row>
    <row r="27" spans="1:10" ht="26.25" x14ac:dyDescent="0.25">
      <c r="A27" s="117"/>
      <c r="B27" s="164"/>
      <c r="C27" s="118">
        <v>13</v>
      </c>
      <c r="D27" s="126" t="s">
        <v>79</v>
      </c>
      <c r="E27" s="102">
        <f>E28</f>
        <v>16000</v>
      </c>
      <c r="F27" s="102">
        <f>F28</f>
        <v>16000</v>
      </c>
      <c r="G27" s="102">
        <f>G28</f>
        <v>16000</v>
      </c>
      <c r="H27" s="102">
        <f>H28</f>
        <v>16000</v>
      </c>
    </row>
    <row r="28" spans="1:10" ht="38.25" x14ac:dyDescent="0.25">
      <c r="A28" s="77"/>
      <c r="B28" s="162">
        <v>67</v>
      </c>
      <c r="C28" s="77"/>
      <c r="D28" s="70" t="s">
        <v>80</v>
      </c>
      <c r="E28" s="71">
        <v>16000</v>
      </c>
      <c r="F28" s="71">
        <v>16000</v>
      </c>
      <c r="G28" s="71">
        <v>16000</v>
      </c>
      <c r="H28" s="71">
        <v>16000</v>
      </c>
    </row>
    <row r="29" spans="1:10" x14ac:dyDescent="0.25">
      <c r="A29" s="119"/>
      <c r="B29" s="120"/>
      <c r="C29" s="121">
        <v>525</v>
      </c>
      <c r="D29" s="106" t="s">
        <v>81</v>
      </c>
      <c r="E29" s="102">
        <f>E30</f>
        <v>0</v>
      </c>
      <c r="F29" s="102">
        <f>F30</f>
        <v>0</v>
      </c>
      <c r="G29" s="102">
        <f>G30</f>
        <v>0</v>
      </c>
      <c r="H29" s="102">
        <f>H30</f>
        <v>0</v>
      </c>
    </row>
    <row r="30" spans="1:10" ht="45" customHeight="1" x14ac:dyDescent="0.25">
      <c r="A30" s="77"/>
      <c r="B30" s="162">
        <v>67</v>
      </c>
      <c r="C30" s="77"/>
      <c r="D30" s="70" t="s">
        <v>80</v>
      </c>
      <c r="E30" s="71">
        <v>0</v>
      </c>
      <c r="F30" s="71">
        <v>0</v>
      </c>
      <c r="G30" s="71">
        <v>0</v>
      </c>
      <c r="H30" s="71">
        <v>0</v>
      </c>
    </row>
    <row r="31" spans="1:10" ht="15" customHeight="1" x14ac:dyDescent="0.25">
      <c r="A31" s="172"/>
      <c r="B31" s="173"/>
      <c r="C31" s="121">
        <v>61</v>
      </c>
      <c r="D31" s="106" t="s">
        <v>92</v>
      </c>
      <c r="E31" s="102">
        <f>E32</f>
        <v>0</v>
      </c>
      <c r="F31" s="102">
        <f>F32</f>
        <v>0</v>
      </c>
      <c r="G31" s="102">
        <f>G32</f>
        <v>0</v>
      </c>
      <c r="H31" s="102">
        <f>H32</f>
        <v>0</v>
      </c>
    </row>
    <row r="32" spans="1:10" ht="45" customHeight="1" x14ac:dyDescent="0.25">
      <c r="A32" s="77"/>
      <c r="B32" s="162">
        <v>67</v>
      </c>
      <c r="C32" s="77"/>
      <c r="D32" s="70" t="s">
        <v>80</v>
      </c>
      <c r="E32" s="71">
        <v>0</v>
      </c>
      <c r="F32" s="71">
        <v>0</v>
      </c>
      <c r="G32" s="71">
        <v>0</v>
      </c>
      <c r="H32" s="71">
        <v>0</v>
      </c>
    </row>
    <row r="33" spans="1:8" x14ac:dyDescent="0.25">
      <c r="A33" s="122"/>
      <c r="B33" s="165"/>
      <c r="C33" s="112">
        <v>621</v>
      </c>
      <c r="D33" s="123" t="s">
        <v>82</v>
      </c>
      <c r="E33" s="102">
        <f>E34</f>
        <v>330000</v>
      </c>
      <c r="F33" s="102">
        <f>F34</f>
        <v>330000</v>
      </c>
      <c r="G33" s="102">
        <f>G34</f>
        <v>324953</v>
      </c>
      <c r="H33" s="102">
        <f>H34</f>
        <v>324953</v>
      </c>
    </row>
    <row r="34" spans="1:8" x14ac:dyDescent="0.25">
      <c r="A34" s="77"/>
      <c r="B34" s="162">
        <v>922</v>
      </c>
      <c r="C34" s="77"/>
      <c r="D34" s="70" t="s">
        <v>125</v>
      </c>
      <c r="E34" s="71">
        <v>330000</v>
      </c>
      <c r="F34" s="71">
        <v>330000</v>
      </c>
      <c r="G34" s="71">
        <v>324953</v>
      </c>
      <c r="H34" s="71">
        <v>324953</v>
      </c>
    </row>
    <row r="35" spans="1:8" ht="25.5" x14ac:dyDescent="0.25">
      <c r="A35" s="95">
        <v>7</v>
      </c>
      <c r="B35" s="166"/>
      <c r="C35" s="96"/>
      <c r="D35" s="97" t="s">
        <v>8</v>
      </c>
      <c r="E35" s="68">
        <f>E36</f>
        <v>0</v>
      </c>
      <c r="F35" s="68">
        <f>F36</f>
        <v>0</v>
      </c>
      <c r="G35" s="68">
        <f>G36</f>
        <v>0</v>
      </c>
      <c r="H35" s="68">
        <f>H36</f>
        <v>0</v>
      </c>
    </row>
    <row r="36" spans="1:8" ht="26.25" x14ac:dyDescent="0.25">
      <c r="A36" s="81"/>
      <c r="B36" s="167">
        <v>72</v>
      </c>
      <c r="C36" s="81"/>
      <c r="D36" s="125" t="s">
        <v>29</v>
      </c>
      <c r="E36" s="71">
        <v>0</v>
      </c>
      <c r="F36" s="71">
        <v>0</v>
      </c>
      <c r="G36" s="71">
        <v>0</v>
      </c>
      <c r="H36" s="71">
        <v>0</v>
      </c>
    </row>
    <row r="37" spans="1:8" x14ac:dyDescent="0.25">
      <c r="A37" s="83"/>
      <c r="B37" s="84"/>
      <c r="C37" s="85"/>
      <c r="D37" s="86" t="s">
        <v>83</v>
      </c>
      <c r="E37" s="68">
        <f>E10+E35</f>
        <v>1536005</v>
      </c>
      <c r="F37" s="68">
        <f>SUM(F10,F35)</f>
        <v>1846541</v>
      </c>
      <c r="G37" s="68">
        <f>SUM(G10,G35)</f>
        <v>1908054</v>
      </c>
      <c r="H37" s="68">
        <f>SUM(H10,H35)</f>
        <v>1922058.6</v>
      </c>
    </row>
    <row r="40" spans="1:8" ht="15.75" customHeight="1" x14ac:dyDescent="0.25">
      <c r="A40" s="288" t="s">
        <v>44</v>
      </c>
      <c r="B40" s="288"/>
      <c r="C40" s="288"/>
      <c r="D40" s="288"/>
      <c r="E40" s="288"/>
      <c r="F40" s="288"/>
      <c r="G40" s="288"/>
    </row>
    <row r="41" spans="1:8" ht="18" x14ac:dyDescent="0.25">
      <c r="A41" s="3"/>
      <c r="B41" s="3"/>
      <c r="C41" s="3"/>
      <c r="D41" s="3"/>
    </row>
    <row r="42" spans="1:8" ht="25.5" x14ac:dyDescent="0.25">
      <c r="A42" s="89" t="s">
        <v>5</v>
      </c>
      <c r="B42" s="90" t="s">
        <v>6</v>
      </c>
      <c r="C42" s="90" t="s">
        <v>70</v>
      </c>
      <c r="D42" s="90" t="s">
        <v>9</v>
      </c>
      <c r="E42" s="255" t="s">
        <v>40</v>
      </c>
      <c r="F42" s="256" t="s">
        <v>142</v>
      </c>
      <c r="G42" s="256" t="s">
        <v>145</v>
      </c>
      <c r="H42" s="256" t="s">
        <v>161</v>
      </c>
    </row>
    <row r="43" spans="1:8" x14ac:dyDescent="0.25">
      <c r="A43" s="84"/>
      <c r="B43" s="83"/>
      <c r="C43" s="83"/>
      <c r="D43" s="83" t="s">
        <v>10</v>
      </c>
      <c r="E43" s="68">
        <f>SUM(E45,E53,E56,E57,E67,E70,E73)</f>
        <v>1162648</v>
      </c>
      <c r="F43" s="68">
        <f>SUM(F45,F53,F56,F57,F67,F70,F73)</f>
        <v>1475169</v>
      </c>
      <c r="G43" s="68">
        <f>SUM(G45,G53,G56,G57,G67,G70,G73)</f>
        <v>1489797</v>
      </c>
      <c r="H43" s="68">
        <f>SUM(H45,H53,H56,H57,H67,H70,H73)</f>
        <v>1513468.5</v>
      </c>
    </row>
    <row r="44" spans="1:8" x14ac:dyDescent="0.25">
      <c r="A44" s="127"/>
      <c r="B44" s="127"/>
      <c r="C44" s="128">
        <v>522</v>
      </c>
      <c r="D44" s="127" t="s">
        <v>71</v>
      </c>
      <c r="E44" s="129">
        <f>E45+E46+E47+E48+E49</f>
        <v>1055000</v>
      </c>
      <c r="F44" s="129">
        <f>F45+F46+F47+F48+F49</f>
        <v>1355000</v>
      </c>
      <c r="G44" s="129">
        <f>G45+G46+G47+G48+G49</f>
        <v>1355000</v>
      </c>
      <c r="H44" s="129">
        <f>H45+H46+H47+H48+H49</f>
        <v>1355530</v>
      </c>
    </row>
    <row r="45" spans="1:8" x14ac:dyDescent="0.25">
      <c r="A45" s="75"/>
      <c r="B45" s="76">
        <v>31</v>
      </c>
      <c r="C45" s="75"/>
      <c r="D45" s="150" t="s">
        <v>11</v>
      </c>
      <c r="E45" s="71">
        <v>1055000</v>
      </c>
      <c r="F45" s="71">
        <v>1355000</v>
      </c>
      <c r="G45" s="71">
        <v>1355000</v>
      </c>
      <c r="H45" s="71">
        <v>1355000</v>
      </c>
    </row>
    <row r="46" spans="1:8" x14ac:dyDescent="0.25">
      <c r="A46" s="75"/>
      <c r="B46" s="76">
        <v>32</v>
      </c>
      <c r="C46" s="75"/>
      <c r="D46" s="150" t="s">
        <v>24</v>
      </c>
      <c r="E46" s="71">
        <v>0</v>
      </c>
      <c r="F46" s="71"/>
      <c r="G46" s="71"/>
      <c r="H46" s="71">
        <v>530</v>
      </c>
    </row>
    <row r="47" spans="1:8" x14ac:dyDescent="0.25">
      <c r="A47" s="75"/>
      <c r="B47" s="76">
        <v>34</v>
      </c>
      <c r="C47" s="75"/>
      <c r="D47" s="150" t="s">
        <v>84</v>
      </c>
      <c r="E47" s="71">
        <v>0</v>
      </c>
      <c r="F47" s="71"/>
      <c r="G47" s="71"/>
      <c r="H47" s="71"/>
    </row>
    <row r="48" spans="1:8" x14ac:dyDescent="0.25">
      <c r="A48" s="75"/>
      <c r="B48" s="76">
        <v>38</v>
      </c>
      <c r="C48" s="75"/>
      <c r="D48" s="150" t="s">
        <v>68</v>
      </c>
      <c r="E48" s="71">
        <v>0</v>
      </c>
      <c r="F48" s="71"/>
      <c r="G48" s="71"/>
      <c r="H48" s="71"/>
    </row>
    <row r="49" spans="1:8" ht="26.25" x14ac:dyDescent="0.25">
      <c r="A49" s="75"/>
      <c r="B49" s="76">
        <v>42</v>
      </c>
      <c r="C49" s="75"/>
      <c r="D49" s="151" t="s">
        <v>12</v>
      </c>
      <c r="E49" s="71">
        <v>0</v>
      </c>
      <c r="F49" s="71"/>
      <c r="G49" s="71"/>
      <c r="H49" s="71"/>
    </row>
    <row r="50" spans="1:8" x14ac:dyDescent="0.25">
      <c r="A50" s="130"/>
      <c r="B50" s="131"/>
      <c r="C50" s="132">
        <v>52</v>
      </c>
      <c r="D50" s="145" t="s">
        <v>137</v>
      </c>
      <c r="E50" s="129">
        <f>E51</f>
        <v>0</v>
      </c>
      <c r="F50" s="129"/>
      <c r="G50" s="129"/>
      <c r="H50" s="129"/>
    </row>
    <row r="51" spans="1:8" ht="26.25" x14ac:dyDescent="0.25">
      <c r="A51" s="75"/>
      <c r="B51" s="76">
        <v>45</v>
      </c>
      <c r="C51" s="75"/>
      <c r="D51" s="155" t="s">
        <v>87</v>
      </c>
      <c r="E51" s="71">
        <v>0</v>
      </c>
      <c r="F51" s="71"/>
      <c r="G51" s="71"/>
      <c r="H51" s="71"/>
    </row>
    <row r="52" spans="1:8" x14ac:dyDescent="0.25">
      <c r="A52" s="133"/>
      <c r="B52" s="134"/>
      <c r="C52" s="134">
        <v>311</v>
      </c>
      <c r="D52" s="152" t="s">
        <v>72</v>
      </c>
      <c r="E52" s="129">
        <f>SUM(E53:E54)</f>
        <v>2500</v>
      </c>
      <c r="F52" s="129">
        <f>SUM(F53:F54)</f>
        <v>2500</v>
      </c>
      <c r="G52" s="129">
        <f>SUM(G53:G54)</f>
        <v>2500</v>
      </c>
      <c r="H52" s="129">
        <f>SUM(H53:H54)</f>
        <v>2500</v>
      </c>
    </row>
    <row r="53" spans="1:8" x14ac:dyDescent="0.25">
      <c r="A53" s="81"/>
      <c r="B53" s="82">
        <v>32</v>
      </c>
      <c r="C53" s="81"/>
      <c r="D53" s="153" t="s">
        <v>24</v>
      </c>
      <c r="E53" s="71">
        <v>2300</v>
      </c>
      <c r="F53" s="71">
        <v>2300</v>
      </c>
      <c r="G53" s="71">
        <v>2300</v>
      </c>
      <c r="H53" s="71">
        <v>2300</v>
      </c>
    </row>
    <row r="54" spans="1:8" ht="26.25" x14ac:dyDescent="0.25">
      <c r="A54" s="81"/>
      <c r="B54" s="82">
        <v>42</v>
      </c>
      <c r="C54" s="81"/>
      <c r="D54" s="151" t="s">
        <v>12</v>
      </c>
      <c r="E54" s="71">
        <v>200</v>
      </c>
      <c r="F54" s="71">
        <v>200</v>
      </c>
      <c r="G54" s="71">
        <v>200</v>
      </c>
      <c r="H54" s="71">
        <v>200</v>
      </c>
    </row>
    <row r="55" spans="1:8" ht="25.5" x14ac:dyDescent="0.25">
      <c r="A55" s="135"/>
      <c r="B55" s="136"/>
      <c r="C55" s="136">
        <v>431</v>
      </c>
      <c r="D55" s="154" t="s">
        <v>74</v>
      </c>
      <c r="E55" s="129">
        <f>SUM(E56:E58)</f>
        <v>61000</v>
      </c>
      <c r="F55" s="129">
        <f>SUM(F56:F58)</f>
        <v>70000</v>
      </c>
      <c r="G55" s="129">
        <f>SUM(G56:G58)</f>
        <v>70000</v>
      </c>
      <c r="H55" s="129">
        <f>SUM(H56:H58)</f>
        <v>70000</v>
      </c>
    </row>
    <row r="56" spans="1:8" x14ac:dyDescent="0.25">
      <c r="A56" s="81"/>
      <c r="B56" s="82">
        <v>32</v>
      </c>
      <c r="C56" s="81"/>
      <c r="D56" s="153" t="s">
        <v>24</v>
      </c>
      <c r="E56" s="71">
        <v>32200</v>
      </c>
      <c r="F56" s="71">
        <v>43185</v>
      </c>
      <c r="G56" s="71">
        <v>43833</v>
      </c>
      <c r="H56" s="71">
        <v>56200</v>
      </c>
    </row>
    <row r="57" spans="1:8" x14ac:dyDescent="0.25">
      <c r="A57" s="81"/>
      <c r="B57" s="82">
        <v>34</v>
      </c>
      <c r="C57" s="81"/>
      <c r="D57" s="150" t="s">
        <v>84</v>
      </c>
      <c r="E57" s="71">
        <v>1000</v>
      </c>
      <c r="F57" s="71">
        <v>1000</v>
      </c>
      <c r="G57" s="71">
        <v>1000</v>
      </c>
      <c r="H57" s="71">
        <v>1000</v>
      </c>
    </row>
    <row r="58" spans="1:8" ht="26.25" x14ac:dyDescent="0.25">
      <c r="A58" s="81"/>
      <c r="B58" s="82">
        <v>42</v>
      </c>
      <c r="C58" s="81"/>
      <c r="D58" s="151" t="s">
        <v>12</v>
      </c>
      <c r="E58" s="71">
        <v>27800</v>
      </c>
      <c r="F58" s="71">
        <v>25815</v>
      </c>
      <c r="G58" s="71">
        <v>25167</v>
      </c>
      <c r="H58" s="71">
        <v>12800</v>
      </c>
    </row>
    <row r="59" spans="1:8" ht="26.25" x14ac:dyDescent="0.25">
      <c r="A59" s="81"/>
      <c r="B59" s="82">
        <v>45</v>
      </c>
      <c r="C59" s="81"/>
      <c r="D59" s="155" t="s">
        <v>87</v>
      </c>
      <c r="E59" s="71"/>
      <c r="F59" s="71"/>
      <c r="G59" s="71"/>
      <c r="H59" s="71"/>
    </row>
    <row r="60" spans="1:8" x14ac:dyDescent="0.25">
      <c r="A60" s="137"/>
      <c r="B60" s="136"/>
      <c r="C60" s="136">
        <v>611</v>
      </c>
      <c r="D60" s="154" t="s">
        <v>75</v>
      </c>
      <c r="E60" s="129">
        <f>E61+E62+E63+E64</f>
        <v>5000</v>
      </c>
      <c r="F60" s="129">
        <f>F61+F62+F63+F64</f>
        <v>5000</v>
      </c>
      <c r="G60" s="129">
        <f>G61+G62+G63+G64</f>
        <v>5000</v>
      </c>
      <c r="H60" s="129">
        <f>H61+H62+H63+H64</f>
        <v>5000</v>
      </c>
    </row>
    <row r="61" spans="1:8" x14ac:dyDescent="0.25">
      <c r="A61" s="81"/>
      <c r="B61" s="82">
        <v>31</v>
      </c>
      <c r="C61" s="81"/>
      <c r="D61" s="153" t="s">
        <v>85</v>
      </c>
      <c r="E61" s="71">
        <v>0</v>
      </c>
      <c r="F61" s="71"/>
      <c r="G61" s="71"/>
      <c r="H61" s="71"/>
    </row>
    <row r="62" spans="1:8" x14ac:dyDescent="0.25">
      <c r="A62" s="81"/>
      <c r="B62" s="82">
        <v>34</v>
      </c>
      <c r="C62" s="81"/>
      <c r="D62" s="150" t="s">
        <v>84</v>
      </c>
      <c r="E62" s="71">
        <v>0</v>
      </c>
      <c r="F62" s="71"/>
      <c r="G62" s="71"/>
      <c r="H62" s="71"/>
    </row>
    <row r="63" spans="1:8" ht="26.25" x14ac:dyDescent="0.25">
      <c r="A63" s="81"/>
      <c r="B63" s="82">
        <v>42</v>
      </c>
      <c r="C63" s="81"/>
      <c r="D63" s="155" t="s">
        <v>86</v>
      </c>
      <c r="E63" s="71">
        <v>5000</v>
      </c>
      <c r="F63" s="71">
        <v>5000</v>
      </c>
      <c r="G63" s="71">
        <v>5000</v>
      </c>
      <c r="H63" s="71">
        <v>5000</v>
      </c>
    </row>
    <row r="64" spans="1:8" ht="26.25" x14ac:dyDescent="0.25">
      <c r="A64" s="81"/>
      <c r="B64" s="82">
        <v>45</v>
      </c>
      <c r="C64" s="81"/>
      <c r="D64" s="155" t="s">
        <v>87</v>
      </c>
      <c r="E64" s="71">
        <v>0</v>
      </c>
      <c r="F64" s="71"/>
      <c r="G64" s="71"/>
      <c r="H64" s="71"/>
    </row>
    <row r="65" spans="1:8" x14ac:dyDescent="0.25">
      <c r="A65" s="137"/>
      <c r="B65" s="270"/>
      <c r="C65" s="136">
        <v>11</v>
      </c>
      <c r="D65" s="272" t="s">
        <v>76</v>
      </c>
      <c r="E65" s="129">
        <f>SUM(E67:E68)</f>
        <v>3145</v>
      </c>
      <c r="F65" s="129">
        <f>SUM(F67:F68)</f>
        <v>3411</v>
      </c>
      <c r="G65" s="129">
        <f>SUM(G67:G68)</f>
        <v>69971</v>
      </c>
      <c r="H65" s="129">
        <f>SUM(H66:H68)</f>
        <v>83445.600000000006</v>
      </c>
    </row>
    <row r="66" spans="1:8" x14ac:dyDescent="0.25">
      <c r="A66" s="266"/>
      <c r="B66" s="267">
        <v>31</v>
      </c>
      <c r="C66" s="274"/>
      <c r="D66" s="268"/>
      <c r="E66" s="74"/>
      <c r="F66" s="74"/>
      <c r="G66" s="74"/>
      <c r="H66" s="269">
        <v>0</v>
      </c>
    </row>
    <row r="67" spans="1:8" x14ac:dyDescent="0.25">
      <c r="A67" s="81"/>
      <c r="B67" s="271">
        <v>32</v>
      </c>
      <c r="C67" s="275"/>
      <c r="D67" s="273" t="s">
        <v>24</v>
      </c>
      <c r="E67" s="71">
        <v>2788</v>
      </c>
      <c r="F67" s="71">
        <v>3054</v>
      </c>
      <c r="G67" s="71">
        <v>17034</v>
      </c>
      <c r="H67" s="71">
        <v>28338.5</v>
      </c>
    </row>
    <row r="68" spans="1:8" ht="26.25" x14ac:dyDescent="0.25">
      <c r="A68" s="81"/>
      <c r="B68" s="82">
        <v>42</v>
      </c>
      <c r="C68" s="81"/>
      <c r="D68" s="155" t="s">
        <v>86</v>
      </c>
      <c r="E68" s="71">
        <v>357</v>
      </c>
      <c r="F68" s="71">
        <v>357</v>
      </c>
      <c r="G68" s="71">
        <v>52937</v>
      </c>
      <c r="H68" s="71">
        <v>55107.1</v>
      </c>
    </row>
    <row r="69" spans="1:8" ht="25.5" x14ac:dyDescent="0.25">
      <c r="A69" s="175"/>
      <c r="B69" s="174"/>
      <c r="C69" s="174">
        <v>13</v>
      </c>
      <c r="D69" s="176" t="s">
        <v>88</v>
      </c>
      <c r="E69" s="129">
        <f>E70+E71</f>
        <v>63360</v>
      </c>
      <c r="F69" s="129">
        <f>F70+F71</f>
        <v>64630</v>
      </c>
      <c r="G69" s="129">
        <f>G70+G71</f>
        <v>64630</v>
      </c>
      <c r="H69" s="129">
        <f>H70+H71</f>
        <v>64630</v>
      </c>
    </row>
    <row r="70" spans="1:8" x14ac:dyDescent="0.25">
      <c r="A70" s="81"/>
      <c r="B70" s="82">
        <v>32</v>
      </c>
      <c r="C70" s="81"/>
      <c r="D70" s="153" t="s">
        <v>24</v>
      </c>
      <c r="E70" s="71">
        <v>63360</v>
      </c>
      <c r="F70" s="71">
        <v>64630</v>
      </c>
      <c r="G70" s="71">
        <v>64630</v>
      </c>
      <c r="H70" s="71">
        <v>64630</v>
      </c>
    </row>
    <row r="71" spans="1:8" x14ac:dyDescent="0.25">
      <c r="A71" s="81"/>
      <c r="B71" s="82">
        <v>34</v>
      </c>
      <c r="C71" s="81"/>
      <c r="D71" s="150" t="s">
        <v>84</v>
      </c>
      <c r="E71" s="71">
        <v>0</v>
      </c>
      <c r="F71" s="71"/>
      <c r="G71" s="71"/>
      <c r="H71" s="71"/>
    </row>
    <row r="72" spans="1:8" ht="26.25" x14ac:dyDescent="0.25">
      <c r="A72" s="138"/>
      <c r="B72" s="139"/>
      <c r="C72" s="140">
        <v>13</v>
      </c>
      <c r="D72" s="156" t="s">
        <v>89</v>
      </c>
      <c r="E72" s="129">
        <f>E73+E74</f>
        <v>16000</v>
      </c>
      <c r="F72" s="129">
        <f>F73+F74</f>
        <v>16000</v>
      </c>
      <c r="G72" s="129">
        <f>G73+G74</f>
        <v>16000</v>
      </c>
      <c r="H72" s="129">
        <f>H73+H74</f>
        <v>16000</v>
      </c>
    </row>
    <row r="73" spans="1:8" x14ac:dyDescent="0.25">
      <c r="A73" s="81"/>
      <c r="B73" s="82">
        <v>32</v>
      </c>
      <c r="C73" s="81"/>
      <c r="D73" s="150" t="s">
        <v>24</v>
      </c>
      <c r="E73" s="71">
        <v>6000</v>
      </c>
      <c r="F73" s="71">
        <v>6000</v>
      </c>
      <c r="G73" s="71">
        <v>6000</v>
      </c>
      <c r="H73" s="71">
        <v>6000</v>
      </c>
    </row>
    <row r="74" spans="1:8" ht="26.25" x14ac:dyDescent="0.25">
      <c r="A74" s="81"/>
      <c r="B74" s="82">
        <v>42</v>
      </c>
      <c r="C74" s="81"/>
      <c r="D74" s="155" t="s">
        <v>86</v>
      </c>
      <c r="E74" s="71">
        <v>10000</v>
      </c>
      <c r="F74" s="71">
        <v>10000</v>
      </c>
      <c r="G74" s="71">
        <v>10000</v>
      </c>
      <c r="H74" s="71">
        <v>10000</v>
      </c>
    </row>
    <row r="75" spans="1:8" ht="26.25" x14ac:dyDescent="0.25">
      <c r="A75" s="81"/>
      <c r="B75" s="82">
        <v>45</v>
      </c>
      <c r="C75" s="81"/>
      <c r="D75" s="155" t="s">
        <v>87</v>
      </c>
      <c r="E75" s="71">
        <v>0</v>
      </c>
      <c r="F75" s="71"/>
      <c r="G75" s="71"/>
      <c r="H75" s="71"/>
    </row>
    <row r="76" spans="1:8" ht="25.5" x14ac:dyDescent="0.25">
      <c r="A76" s="141"/>
      <c r="B76" s="142"/>
      <c r="C76" s="142">
        <v>11</v>
      </c>
      <c r="D76" s="157" t="s">
        <v>78</v>
      </c>
      <c r="E76" s="129">
        <f>E77</f>
        <v>0</v>
      </c>
      <c r="F76" s="129">
        <f>F77</f>
        <v>0</v>
      </c>
      <c r="G76" s="129">
        <f>G77</f>
        <v>0</v>
      </c>
      <c r="H76" s="129">
        <f>H77</f>
        <v>0</v>
      </c>
    </row>
    <row r="77" spans="1:8" x14ac:dyDescent="0.25">
      <c r="A77" s="81"/>
      <c r="B77" s="82">
        <v>32</v>
      </c>
      <c r="C77" s="81"/>
      <c r="D77" s="150" t="s">
        <v>24</v>
      </c>
      <c r="E77" s="71">
        <v>0</v>
      </c>
      <c r="F77" s="71"/>
      <c r="G77" s="71"/>
      <c r="H77" s="71"/>
    </row>
    <row r="78" spans="1:8" x14ac:dyDescent="0.25">
      <c r="A78" s="143"/>
      <c r="B78" s="144"/>
      <c r="C78" s="144">
        <v>525</v>
      </c>
      <c r="D78" s="145" t="s">
        <v>81</v>
      </c>
      <c r="E78" s="129">
        <f>E79+E80+E81</f>
        <v>0</v>
      </c>
      <c r="F78" s="129"/>
      <c r="G78" s="129"/>
      <c r="H78" s="129"/>
    </row>
    <row r="79" spans="1:8" x14ac:dyDescent="0.25">
      <c r="A79" s="72"/>
      <c r="B79" s="167">
        <v>32</v>
      </c>
      <c r="C79" s="87"/>
      <c r="D79" s="150" t="s">
        <v>24</v>
      </c>
      <c r="E79" s="74">
        <v>0</v>
      </c>
      <c r="F79" s="74"/>
      <c r="G79" s="74"/>
      <c r="H79" s="74"/>
    </row>
    <row r="80" spans="1:8" ht="26.25" x14ac:dyDescent="0.25">
      <c r="A80" s="81"/>
      <c r="B80" s="82">
        <v>42</v>
      </c>
      <c r="C80" s="81"/>
      <c r="D80" s="151" t="s">
        <v>12</v>
      </c>
      <c r="E80" s="71">
        <v>0</v>
      </c>
      <c r="F80" s="71"/>
      <c r="G80" s="71"/>
      <c r="H80" s="71"/>
    </row>
    <row r="81" spans="1:8" ht="26.25" x14ac:dyDescent="0.25">
      <c r="A81" s="81"/>
      <c r="B81" s="82">
        <v>45</v>
      </c>
      <c r="C81" s="81"/>
      <c r="D81" s="155" t="s">
        <v>87</v>
      </c>
      <c r="E81" s="71">
        <v>0</v>
      </c>
      <c r="F81" s="71"/>
      <c r="G81" s="71"/>
      <c r="H81" s="71"/>
    </row>
    <row r="82" spans="1:8" x14ac:dyDescent="0.25">
      <c r="A82" s="278"/>
      <c r="B82" s="142"/>
      <c r="C82" s="142">
        <v>621</v>
      </c>
      <c r="D82" s="277" t="s">
        <v>82</v>
      </c>
      <c r="E82" s="129">
        <f>SUM(E84:E85)</f>
        <v>330000</v>
      </c>
      <c r="F82" s="129">
        <f>SUM(F84:F85)</f>
        <v>330000</v>
      </c>
      <c r="G82" s="129">
        <f>SUM(G84:G85)</f>
        <v>324953</v>
      </c>
      <c r="H82" s="129">
        <f>SUM(H83:H85)</f>
        <v>324953</v>
      </c>
    </row>
    <row r="83" spans="1:8" x14ac:dyDescent="0.25">
      <c r="A83" s="276"/>
      <c r="B83" s="280">
        <v>32</v>
      </c>
      <c r="C83" s="279"/>
      <c r="D83" s="150" t="s">
        <v>24</v>
      </c>
      <c r="E83" s="74"/>
      <c r="F83" s="74"/>
      <c r="G83" s="74"/>
      <c r="H83" s="269">
        <v>13000</v>
      </c>
    </row>
    <row r="84" spans="1:8" ht="26.25" x14ac:dyDescent="0.25">
      <c r="A84" s="81"/>
      <c r="B84" s="82">
        <v>42</v>
      </c>
      <c r="C84" s="81"/>
      <c r="D84" s="151" t="s">
        <v>12</v>
      </c>
      <c r="E84" s="71">
        <v>0</v>
      </c>
      <c r="F84" s="71"/>
      <c r="G84" s="71"/>
      <c r="H84" s="71">
        <v>27149.9</v>
      </c>
    </row>
    <row r="85" spans="1:8" ht="26.25" x14ac:dyDescent="0.25">
      <c r="A85" s="81"/>
      <c r="B85" s="82">
        <v>45</v>
      </c>
      <c r="C85" s="81"/>
      <c r="D85" s="155" t="s">
        <v>69</v>
      </c>
      <c r="E85" s="71">
        <v>330000</v>
      </c>
      <c r="F85" s="71">
        <v>330000</v>
      </c>
      <c r="G85" s="71">
        <v>324953</v>
      </c>
      <c r="H85" s="71">
        <v>284803.09999999998</v>
      </c>
    </row>
    <row r="86" spans="1:8" ht="25.5" x14ac:dyDescent="0.25">
      <c r="A86" s="137"/>
      <c r="B86" s="136"/>
      <c r="C86" s="136">
        <v>71</v>
      </c>
      <c r="D86" s="154" t="s">
        <v>8</v>
      </c>
      <c r="E86" s="129">
        <f>E87+E88</f>
        <v>0</v>
      </c>
      <c r="F86" s="129">
        <f>F87+F88</f>
        <v>0</v>
      </c>
      <c r="G86" s="129">
        <f>G87+G88</f>
        <v>0</v>
      </c>
      <c r="H86" s="129">
        <f>H87+H88</f>
        <v>0</v>
      </c>
    </row>
    <row r="87" spans="1:8" x14ac:dyDescent="0.25">
      <c r="A87" s="81"/>
      <c r="B87" s="82">
        <v>32</v>
      </c>
      <c r="C87" s="81"/>
      <c r="D87" s="153" t="s">
        <v>24</v>
      </c>
      <c r="E87" s="71">
        <v>0</v>
      </c>
      <c r="F87" s="71"/>
      <c r="G87" s="71"/>
      <c r="H87" s="71"/>
    </row>
    <row r="88" spans="1:8" ht="26.25" x14ac:dyDescent="0.25">
      <c r="A88" s="81"/>
      <c r="B88" s="82">
        <v>42</v>
      </c>
      <c r="C88" s="81"/>
      <c r="D88" s="155" t="s">
        <v>12</v>
      </c>
      <c r="E88" s="71">
        <v>0</v>
      </c>
      <c r="F88" s="71"/>
      <c r="G88" s="71"/>
      <c r="H88" s="71"/>
    </row>
    <row r="89" spans="1:8" x14ac:dyDescent="0.25">
      <c r="A89" s="146">
        <v>3</v>
      </c>
      <c r="B89" s="147"/>
      <c r="C89" s="147"/>
      <c r="D89" s="158" t="s">
        <v>90</v>
      </c>
      <c r="E89" s="68">
        <f>SUM(E90:E92)</f>
        <v>1162648</v>
      </c>
      <c r="F89" s="68">
        <f>SUM(F90:F92)</f>
        <v>1475169</v>
      </c>
      <c r="G89" s="68">
        <f>SUM(G90:G92)</f>
        <v>1489797</v>
      </c>
      <c r="H89" s="68">
        <f>SUM(H90:H92)</f>
        <v>1526998.5</v>
      </c>
    </row>
    <row r="90" spans="1:8" x14ac:dyDescent="0.25">
      <c r="A90" s="212"/>
      <c r="B90" s="213">
        <v>31</v>
      </c>
      <c r="C90" s="213"/>
      <c r="D90" s="214"/>
      <c r="E90" s="74">
        <f>SUM(E45)</f>
        <v>1055000</v>
      </c>
      <c r="F90" s="74">
        <f>SUM(F45)</f>
        <v>1355000</v>
      </c>
      <c r="G90" s="74">
        <f>SUM(G45)</f>
        <v>1355000</v>
      </c>
      <c r="H90" s="74">
        <f>SUM(H45)</f>
        <v>1355000</v>
      </c>
    </row>
    <row r="91" spans="1:8" x14ac:dyDescent="0.25">
      <c r="A91" s="212"/>
      <c r="B91" s="213">
        <v>32</v>
      </c>
      <c r="C91" s="213"/>
      <c r="D91" s="214"/>
      <c r="E91" s="74">
        <f>SUM(E53,E56,E67,E70,E73)</f>
        <v>106648</v>
      </c>
      <c r="F91" s="74">
        <f>SUM(F53,F56,F67,F70,F73)</f>
        <v>119169</v>
      </c>
      <c r="G91" s="74">
        <f>SUM(G53,G56,G67,G70,G73)</f>
        <v>133797</v>
      </c>
      <c r="H91" s="74">
        <f>SUM(H46,H53,H56,H67,H70,H73,H77,H79,H83)</f>
        <v>170998.5</v>
      </c>
    </row>
    <row r="92" spans="1:8" x14ac:dyDescent="0.25">
      <c r="A92" s="212"/>
      <c r="B92" s="213">
        <v>34</v>
      </c>
      <c r="C92" s="213"/>
      <c r="D92" s="214"/>
      <c r="E92" s="74">
        <f>SUM(E57)</f>
        <v>1000</v>
      </c>
      <c r="F92" s="74">
        <f>SUM(F57)</f>
        <v>1000</v>
      </c>
      <c r="G92" s="74">
        <f>SUM(G57)</f>
        <v>1000</v>
      </c>
      <c r="H92" s="74">
        <f>SUM(H57)</f>
        <v>1000</v>
      </c>
    </row>
    <row r="93" spans="1:8" x14ac:dyDescent="0.25">
      <c r="A93" s="146">
        <v>4</v>
      </c>
      <c r="B93" s="147"/>
      <c r="C93" s="147"/>
      <c r="D93" s="158" t="s">
        <v>90</v>
      </c>
      <c r="E93" s="68">
        <f>E94+E95</f>
        <v>373357</v>
      </c>
      <c r="F93" s="68">
        <f>F94+F95</f>
        <v>371372</v>
      </c>
      <c r="G93" s="68">
        <f>G94+G95</f>
        <v>418257</v>
      </c>
      <c r="H93" s="68">
        <f>SUM(H94:H95)</f>
        <v>395060.1</v>
      </c>
    </row>
    <row r="94" spans="1:8" x14ac:dyDescent="0.25">
      <c r="A94" s="212"/>
      <c r="B94" s="213">
        <v>42</v>
      </c>
      <c r="C94" s="213"/>
      <c r="D94" s="214"/>
      <c r="E94" s="74">
        <f>SUM(E54,E58,E63,E68,E74)</f>
        <v>43357</v>
      </c>
      <c r="F94" s="74">
        <f>SUM(F54,F58,F63,F68,F74)</f>
        <v>41372</v>
      </c>
      <c r="G94" s="74">
        <f>SUM(G54,G58,G63,G68,G74)</f>
        <v>93304</v>
      </c>
      <c r="H94" s="74">
        <f>SUM(H84,H74,H68,H63,H58,H54)</f>
        <v>110257</v>
      </c>
    </row>
    <row r="95" spans="1:8" x14ac:dyDescent="0.25">
      <c r="A95" s="212"/>
      <c r="B95" s="213">
        <v>45</v>
      </c>
      <c r="C95" s="213"/>
      <c r="D95" s="214"/>
      <c r="E95" s="74">
        <f>SUM(E85)</f>
        <v>330000</v>
      </c>
      <c r="F95" s="74">
        <f>SUM(F85)</f>
        <v>330000</v>
      </c>
      <c r="G95" s="74">
        <f>SUM(G85)</f>
        <v>324953</v>
      </c>
      <c r="H95" s="74">
        <f>SUM(H85)</f>
        <v>284803.09999999998</v>
      </c>
    </row>
    <row r="96" spans="1:8" x14ac:dyDescent="0.25">
      <c r="A96" s="148"/>
      <c r="B96" s="149"/>
      <c r="C96" s="149"/>
      <c r="D96" s="159" t="s">
        <v>91</v>
      </c>
      <c r="E96" s="124">
        <f>SUM(E89,E93)</f>
        <v>1536005</v>
      </c>
      <c r="F96" s="124">
        <f>SUM(F89,F93)</f>
        <v>1846541</v>
      </c>
      <c r="G96" s="124">
        <f>SUM(G89,G93)</f>
        <v>1908054</v>
      </c>
      <c r="H96" s="124">
        <f>SUM(H89,H93)</f>
        <v>1922058.6</v>
      </c>
    </row>
    <row r="100" spans="5:5" x14ac:dyDescent="0.25">
      <c r="E100" s="45"/>
    </row>
    <row r="122" spans="5:5" x14ac:dyDescent="0.25">
      <c r="E122" s="45"/>
    </row>
  </sheetData>
  <mergeCells count="6">
    <mergeCell ref="A40:G40"/>
    <mergeCell ref="A1:G1"/>
    <mergeCell ref="A2:G2"/>
    <mergeCell ref="A3:G3"/>
    <mergeCell ref="A5:G5"/>
    <mergeCell ref="A7:G7"/>
  </mergeCells>
  <pageMargins left="0.7" right="0.7" top="0.75" bottom="0.75" header="0.3" footer="0.3"/>
  <pageSetup paperSize="9" scale="62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6"/>
  <sheetViews>
    <sheetView workbookViewId="0">
      <selection sqref="A1:D1"/>
    </sheetView>
  </sheetViews>
  <sheetFormatPr defaultRowHeight="15" x14ac:dyDescent="0.25"/>
  <cols>
    <col min="1" max="1" width="37.7109375" customWidth="1"/>
    <col min="2" max="2" width="25.28515625" customWidth="1"/>
    <col min="3" max="4" width="20" customWidth="1"/>
    <col min="5" max="5" width="15.7109375" customWidth="1"/>
  </cols>
  <sheetData>
    <row r="1" spans="1:5" ht="44.25" customHeight="1" x14ac:dyDescent="0.25">
      <c r="A1" s="288" t="s">
        <v>162</v>
      </c>
      <c r="B1" s="288"/>
      <c r="C1" s="288"/>
      <c r="D1" s="288"/>
    </row>
    <row r="2" spans="1:5" ht="18" customHeight="1" x14ac:dyDescent="0.25">
      <c r="A2" s="298" t="s">
        <v>133</v>
      </c>
      <c r="B2" s="298"/>
      <c r="C2" s="298"/>
      <c r="D2" s="298"/>
    </row>
    <row r="3" spans="1:5" ht="15.75" x14ac:dyDescent="0.25">
      <c r="A3" s="288" t="s">
        <v>21</v>
      </c>
      <c r="B3" s="288"/>
      <c r="C3" s="289"/>
      <c r="D3" s="289"/>
    </row>
    <row r="4" spans="1:5" ht="18" x14ac:dyDescent="0.25">
      <c r="A4" s="3"/>
      <c r="B4" s="3"/>
      <c r="C4" s="4"/>
      <c r="D4" s="4"/>
    </row>
    <row r="5" spans="1:5" ht="18" customHeight="1" x14ac:dyDescent="0.25">
      <c r="A5" s="288" t="s">
        <v>4</v>
      </c>
      <c r="B5" s="290"/>
      <c r="C5" s="290"/>
      <c r="D5" s="290"/>
    </row>
    <row r="6" spans="1:5" ht="18" x14ac:dyDescent="0.25">
      <c r="A6" s="3"/>
      <c r="B6" s="3"/>
      <c r="C6" s="4"/>
      <c r="D6" s="4"/>
    </row>
    <row r="7" spans="1:5" ht="15.75" x14ac:dyDescent="0.25">
      <c r="A7" s="288" t="s">
        <v>14</v>
      </c>
      <c r="B7" s="310"/>
      <c r="C7" s="310"/>
      <c r="D7" s="310"/>
    </row>
    <row r="8" spans="1:5" ht="18" x14ac:dyDescent="0.25">
      <c r="A8" s="3"/>
      <c r="B8" s="3"/>
      <c r="C8" s="4"/>
      <c r="D8" s="4"/>
    </row>
    <row r="10" spans="1:5" ht="25.5" x14ac:dyDescent="0.25">
      <c r="A10" s="17" t="s">
        <v>45</v>
      </c>
      <c r="B10" s="255" t="s">
        <v>40</v>
      </c>
      <c r="C10" s="256" t="s">
        <v>143</v>
      </c>
      <c r="D10" s="256" t="s">
        <v>146</v>
      </c>
      <c r="E10" s="256" t="s">
        <v>155</v>
      </c>
    </row>
    <row r="11" spans="1:5" x14ac:dyDescent="0.25">
      <c r="A11" s="208" t="s">
        <v>15</v>
      </c>
      <c r="B11" s="94">
        <f>B14</f>
        <v>1536005</v>
      </c>
      <c r="C11" s="94">
        <f>C14</f>
        <v>1846541</v>
      </c>
      <c r="D11" s="94">
        <f>D14</f>
        <v>1908054</v>
      </c>
      <c r="E11" s="94">
        <f>E14</f>
        <v>1922058.6</v>
      </c>
    </row>
    <row r="12" spans="1:5" x14ac:dyDescent="0.25">
      <c r="A12" s="9" t="s">
        <v>93</v>
      </c>
      <c r="B12" s="241"/>
      <c r="C12" s="241"/>
      <c r="D12" s="241"/>
      <c r="E12" s="241"/>
    </row>
    <row r="13" spans="1:5" x14ac:dyDescent="0.25">
      <c r="A13" s="14" t="s">
        <v>94</v>
      </c>
      <c r="B13" s="241"/>
      <c r="C13" s="241"/>
      <c r="D13" s="241"/>
      <c r="E13" s="241"/>
    </row>
    <row r="14" spans="1:5" x14ac:dyDescent="0.25">
      <c r="A14" s="209" t="s">
        <v>95</v>
      </c>
      <c r="B14" s="196">
        <f>'Prihodi i rashodi po izvorima'!E96</f>
        <v>1536005</v>
      </c>
      <c r="C14" s="196">
        <f>'Prihodi i rashodi po izvorima'!F96</f>
        <v>1846541</v>
      </c>
      <c r="D14" s="196">
        <f>'Prihodi i rashodi po izvorima'!G96</f>
        <v>1908054</v>
      </c>
      <c r="E14" s="196">
        <f>'Prihodi i rashodi po izvorima'!H96</f>
        <v>1922058.6</v>
      </c>
    </row>
    <row r="15" spans="1:5" x14ac:dyDescent="0.25">
      <c r="A15" s="9" t="s">
        <v>16</v>
      </c>
      <c r="B15" s="241"/>
      <c r="C15" s="242"/>
      <c r="D15" s="242"/>
      <c r="E15" s="242"/>
    </row>
    <row r="16" spans="1:5" ht="25.5" x14ac:dyDescent="0.25">
      <c r="A16" s="15" t="s">
        <v>17</v>
      </c>
      <c r="B16" s="241"/>
      <c r="C16" s="242"/>
      <c r="D16" s="242"/>
      <c r="E16" s="242"/>
    </row>
  </sheetData>
  <mergeCells count="5">
    <mergeCell ref="A1:D1"/>
    <mergeCell ref="A3:D3"/>
    <mergeCell ref="A5:D5"/>
    <mergeCell ref="A7:D7"/>
    <mergeCell ref="A2:D2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L9" sqref="L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  <col min="6" max="6" width="19" customWidth="1"/>
    <col min="7" max="7" width="15.42578125" customWidth="1"/>
  </cols>
  <sheetData>
    <row r="1" spans="1:7" ht="49.5" customHeight="1" x14ac:dyDescent="0.25">
      <c r="A1" s="288" t="s">
        <v>163</v>
      </c>
      <c r="B1" s="288"/>
      <c r="C1" s="288"/>
      <c r="D1" s="288"/>
      <c r="E1" s="288"/>
      <c r="F1" s="288"/>
    </row>
    <row r="2" spans="1:7" ht="18" customHeight="1" x14ac:dyDescent="0.25">
      <c r="A2" s="298" t="s">
        <v>133</v>
      </c>
      <c r="B2" s="298"/>
      <c r="C2" s="298"/>
      <c r="D2" s="298"/>
      <c r="E2" s="298"/>
      <c r="F2" s="298"/>
    </row>
    <row r="3" spans="1:7" ht="15.75" customHeight="1" x14ac:dyDescent="0.25">
      <c r="A3" s="288" t="s">
        <v>21</v>
      </c>
      <c r="B3" s="288"/>
      <c r="C3" s="288"/>
      <c r="D3" s="288"/>
      <c r="E3" s="288"/>
      <c r="F3" s="288"/>
    </row>
    <row r="4" spans="1:7" ht="18" x14ac:dyDescent="0.25">
      <c r="A4" s="3"/>
      <c r="B4" s="3"/>
      <c r="C4" s="3"/>
      <c r="D4" s="3"/>
      <c r="E4" s="4"/>
      <c r="F4" s="4"/>
    </row>
    <row r="5" spans="1:7" ht="18" customHeight="1" x14ac:dyDescent="0.25">
      <c r="A5" s="288" t="s">
        <v>50</v>
      </c>
      <c r="B5" s="288"/>
      <c r="C5" s="288"/>
      <c r="D5" s="288"/>
      <c r="E5" s="288"/>
      <c r="F5" s="288"/>
    </row>
    <row r="6" spans="1:7" ht="18" x14ac:dyDescent="0.25">
      <c r="A6" s="3"/>
      <c r="B6" s="3"/>
      <c r="C6" s="3"/>
      <c r="D6" s="3"/>
      <c r="E6" s="4"/>
      <c r="F6" s="4"/>
    </row>
    <row r="7" spans="1:7" ht="25.5" x14ac:dyDescent="0.25">
      <c r="A7" s="17" t="s">
        <v>5</v>
      </c>
      <c r="B7" s="16" t="s">
        <v>6</v>
      </c>
      <c r="C7" s="16" t="s">
        <v>33</v>
      </c>
      <c r="D7" s="255" t="s">
        <v>40</v>
      </c>
      <c r="E7" s="256" t="s">
        <v>143</v>
      </c>
      <c r="F7" s="256" t="s">
        <v>146</v>
      </c>
      <c r="G7" s="256" t="s">
        <v>155</v>
      </c>
    </row>
    <row r="8" spans="1:7" x14ac:dyDescent="0.25">
      <c r="A8" s="29"/>
      <c r="B8" s="30"/>
      <c r="C8" s="28" t="s">
        <v>52</v>
      </c>
      <c r="D8" s="29"/>
      <c r="E8" s="29"/>
      <c r="F8" s="29"/>
      <c r="G8" s="29"/>
    </row>
    <row r="9" spans="1:7" ht="25.5" x14ac:dyDescent="0.25">
      <c r="A9" s="9">
        <v>8</v>
      </c>
      <c r="B9" s="9"/>
      <c r="C9" s="9" t="s">
        <v>18</v>
      </c>
      <c r="D9" s="7"/>
      <c r="E9" s="7"/>
      <c r="F9" s="7"/>
      <c r="G9" s="7"/>
    </row>
    <row r="10" spans="1:7" x14ac:dyDescent="0.25">
      <c r="A10" s="9"/>
      <c r="B10" s="13">
        <v>84</v>
      </c>
      <c r="C10" s="13" t="s">
        <v>25</v>
      </c>
      <c r="D10" s="7"/>
      <c r="E10" s="7"/>
      <c r="F10" s="7"/>
      <c r="G10" s="7"/>
    </row>
    <row r="11" spans="1:7" x14ac:dyDescent="0.25">
      <c r="A11" s="9"/>
      <c r="B11" s="13"/>
      <c r="C11" s="31"/>
      <c r="D11" s="7"/>
      <c r="E11" s="7"/>
      <c r="F11" s="7"/>
      <c r="G11" s="7"/>
    </row>
    <row r="12" spans="1:7" x14ac:dyDescent="0.25">
      <c r="A12" s="9"/>
      <c r="B12" s="13"/>
      <c r="C12" s="28" t="s">
        <v>55</v>
      </c>
      <c r="D12" s="7"/>
      <c r="E12" s="7"/>
      <c r="F12" s="7"/>
      <c r="G12" s="7"/>
    </row>
    <row r="13" spans="1:7" ht="25.5" x14ac:dyDescent="0.25">
      <c r="A13" s="12">
        <v>5</v>
      </c>
      <c r="B13" s="12"/>
      <c r="C13" s="21" t="s">
        <v>19</v>
      </c>
      <c r="D13" s="7"/>
      <c r="E13" s="7"/>
      <c r="F13" s="7"/>
      <c r="G13" s="7"/>
    </row>
    <row r="14" spans="1:7" ht="25.5" x14ac:dyDescent="0.25">
      <c r="A14" s="13"/>
      <c r="B14" s="13">
        <v>54</v>
      </c>
      <c r="C14" s="22" t="s">
        <v>26</v>
      </c>
      <c r="D14" s="7"/>
      <c r="E14" s="8"/>
      <c r="F14" s="8"/>
      <c r="G14" s="8"/>
    </row>
  </sheetData>
  <mergeCells count="4">
    <mergeCell ref="A1:F1"/>
    <mergeCell ref="A3:F3"/>
    <mergeCell ref="A5:F5"/>
    <mergeCell ref="A2:F2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activeCell="C20" sqref="C20"/>
    </sheetView>
  </sheetViews>
  <sheetFormatPr defaultRowHeight="15" x14ac:dyDescent="0.25"/>
  <cols>
    <col min="1" max="3" width="25.28515625" customWidth="1"/>
    <col min="4" max="4" width="19.140625" customWidth="1"/>
    <col min="5" max="5" width="15.7109375" customWidth="1"/>
  </cols>
  <sheetData>
    <row r="1" spans="1:5" ht="42" customHeight="1" x14ac:dyDescent="0.25">
      <c r="A1" s="288" t="s">
        <v>162</v>
      </c>
      <c r="B1" s="288"/>
      <c r="C1" s="288"/>
      <c r="D1" s="288"/>
    </row>
    <row r="2" spans="1:5" ht="18" customHeight="1" x14ac:dyDescent="0.25">
      <c r="A2" s="298" t="s">
        <v>133</v>
      </c>
      <c r="B2" s="298"/>
      <c r="C2" s="298"/>
      <c r="D2" s="298"/>
    </row>
    <row r="3" spans="1:5" ht="15.75" customHeight="1" x14ac:dyDescent="0.25">
      <c r="A3" s="288" t="s">
        <v>21</v>
      </c>
      <c r="B3" s="288"/>
      <c r="C3" s="288"/>
      <c r="D3" s="288"/>
    </row>
    <row r="4" spans="1:5" ht="18" x14ac:dyDescent="0.25">
      <c r="A4" s="3"/>
      <c r="B4" s="3"/>
      <c r="C4" s="4"/>
      <c r="D4" s="4"/>
    </row>
    <row r="5" spans="1:5" ht="18" customHeight="1" x14ac:dyDescent="0.25">
      <c r="A5" s="288" t="s">
        <v>51</v>
      </c>
      <c r="B5" s="288"/>
      <c r="C5" s="288"/>
      <c r="D5" s="288"/>
    </row>
    <row r="6" spans="1:5" ht="18" x14ac:dyDescent="0.25">
      <c r="A6" s="3"/>
      <c r="B6" s="3"/>
      <c r="C6" s="4"/>
      <c r="D6" s="4"/>
    </row>
    <row r="7" spans="1:5" ht="25.5" x14ac:dyDescent="0.25">
      <c r="A7" s="16" t="s">
        <v>45</v>
      </c>
      <c r="B7" s="255" t="s">
        <v>40</v>
      </c>
      <c r="C7" s="256" t="s">
        <v>144</v>
      </c>
      <c r="D7" s="256" t="s">
        <v>149</v>
      </c>
      <c r="E7" s="256" t="s">
        <v>149</v>
      </c>
    </row>
    <row r="8" spans="1:5" x14ac:dyDescent="0.25">
      <c r="A8" s="9" t="s">
        <v>52</v>
      </c>
      <c r="B8" s="7"/>
      <c r="C8" s="7"/>
      <c r="D8" s="7"/>
      <c r="E8" s="7"/>
    </row>
    <row r="9" spans="1:5" ht="25.5" x14ac:dyDescent="0.25">
      <c r="A9" s="9" t="s">
        <v>53</v>
      </c>
      <c r="B9" s="7"/>
      <c r="C9" s="7"/>
      <c r="D9" s="7"/>
      <c r="E9" s="7"/>
    </row>
    <row r="10" spans="1:5" ht="25.5" x14ac:dyDescent="0.25">
      <c r="A10" s="14" t="s">
        <v>54</v>
      </c>
      <c r="B10" s="7"/>
      <c r="C10" s="7"/>
      <c r="D10" s="7"/>
      <c r="E10" s="7"/>
    </row>
    <row r="11" spans="1:5" x14ac:dyDescent="0.25">
      <c r="A11" s="14"/>
      <c r="B11" s="7"/>
      <c r="C11" s="7"/>
      <c r="D11" s="7"/>
      <c r="E11" s="7"/>
    </row>
    <row r="12" spans="1:5" x14ac:dyDescent="0.25">
      <c r="A12" s="9" t="s">
        <v>55</v>
      </c>
      <c r="B12" s="7"/>
      <c r="C12" s="7"/>
      <c r="D12" s="7"/>
      <c r="E12" s="7"/>
    </row>
    <row r="13" spans="1:5" x14ac:dyDescent="0.25">
      <c r="A13" s="21" t="s">
        <v>46</v>
      </c>
      <c r="B13" s="7"/>
      <c r="C13" s="7"/>
      <c r="D13" s="7"/>
      <c r="E13" s="7"/>
    </row>
    <row r="14" spans="1:5" x14ac:dyDescent="0.25">
      <c r="A14" s="11" t="s">
        <v>47</v>
      </c>
      <c r="B14" s="7"/>
      <c r="C14" s="8"/>
      <c r="D14" s="8"/>
      <c r="E14" s="8"/>
    </row>
    <row r="15" spans="1:5" x14ac:dyDescent="0.25">
      <c r="A15" s="21" t="s">
        <v>48</v>
      </c>
      <c r="B15" s="7"/>
      <c r="C15" s="8"/>
      <c r="D15" s="8"/>
      <c r="E15" s="8"/>
    </row>
    <row r="16" spans="1:5" x14ac:dyDescent="0.25">
      <c r="A16" s="11" t="s">
        <v>49</v>
      </c>
      <c r="B16" s="7"/>
      <c r="C16" s="8"/>
      <c r="D16" s="8"/>
      <c r="E16" s="8"/>
    </row>
  </sheetData>
  <mergeCells count="4">
    <mergeCell ref="A1:D1"/>
    <mergeCell ref="A3:D3"/>
    <mergeCell ref="A5:D5"/>
    <mergeCell ref="A2:D2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4"/>
  <sheetViews>
    <sheetView zoomScale="80" zoomScaleNormal="80" workbookViewId="0">
      <selection activeCell="N37" sqref="N3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3.7109375" customWidth="1"/>
    <col min="7" max="7" width="23.85546875" customWidth="1"/>
    <col min="8" max="8" width="20" customWidth="1"/>
    <col min="9" max="9" width="18.42578125" customWidth="1"/>
  </cols>
  <sheetData>
    <row r="1" spans="1:9" ht="47.25" customHeight="1" x14ac:dyDescent="0.25">
      <c r="A1" s="288" t="s">
        <v>162</v>
      </c>
      <c r="B1" s="288"/>
      <c r="C1" s="288"/>
      <c r="D1" s="288"/>
      <c r="E1" s="288"/>
      <c r="F1" s="288"/>
      <c r="G1" s="288"/>
    </row>
    <row r="2" spans="1:9" ht="18" x14ac:dyDescent="0.25">
      <c r="A2" s="298" t="s">
        <v>133</v>
      </c>
      <c r="B2" s="298"/>
      <c r="C2" s="298"/>
      <c r="D2" s="298"/>
      <c r="E2" s="298"/>
      <c r="F2" s="298"/>
      <c r="G2" s="298"/>
    </row>
    <row r="3" spans="1:9" ht="18" customHeight="1" x14ac:dyDescent="0.25">
      <c r="A3" s="288" t="s">
        <v>20</v>
      </c>
      <c r="B3" s="290"/>
      <c r="C3" s="290"/>
      <c r="D3" s="290"/>
      <c r="E3" s="290"/>
      <c r="F3" s="290"/>
      <c r="G3" s="290"/>
    </row>
    <row r="4" spans="1:9" x14ac:dyDescent="0.25">
      <c r="G4" s="257"/>
    </row>
    <row r="5" spans="1:9" ht="24.95" customHeight="1" x14ac:dyDescent="0.25">
      <c r="A5" s="334" t="s">
        <v>22</v>
      </c>
      <c r="B5" s="335"/>
      <c r="C5" s="336"/>
      <c r="D5" s="177" t="s">
        <v>23</v>
      </c>
      <c r="E5" s="255" t="s">
        <v>40</v>
      </c>
      <c r="F5" s="256" t="s">
        <v>143</v>
      </c>
      <c r="G5" s="256" t="s">
        <v>146</v>
      </c>
      <c r="H5" s="256" t="s">
        <v>155</v>
      </c>
    </row>
    <row r="6" spans="1:9" ht="29.25" x14ac:dyDescent="0.25">
      <c r="A6" s="337" t="s">
        <v>96</v>
      </c>
      <c r="B6" s="337"/>
      <c r="C6" s="337"/>
      <c r="D6" s="178" t="s">
        <v>97</v>
      </c>
      <c r="E6" s="179"/>
      <c r="F6" s="180"/>
      <c r="G6" s="180"/>
      <c r="H6" s="180"/>
    </row>
    <row r="7" spans="1:9" ht="25.5" x14ac:dyDescent="0.25">
      <c r="A7" s="338" t="s">
        <v>98</v>
      </c>
      <c r="B7" s="339"/>
      <c r="C7" s="340"/>
      <c r="D7" s="224" t="s">
        <v>99</v>
      </c>
      <c r="E7" s="225"/>
      <c r="F7" s="226"/>
      <c r="G7" s="226"/>
      <c r="H7" s="226"/>
    </row>
    <row r="8" spans="1:9" x14ac:dyDescent="0.25">
      <c r="A8" s="318" t="s">
        <v>100</v>
      </c>
      <c r="B8" s="319"/>
      <c r="C8" s="320"/>
      <c r="D8" s="182" t="s">
        <v>101</v>
      </c>
      <c r="E8" s="183"/>
      <c r="F8" s="184"/>
      <c r="G8" s="184"/>
      <c r="H8" s="184"/>
    </row>
    <row r="9" spans="1:9" x14ac:dyDescent="0.25">
      <c r="A9" s="220"/>
      <c r="B9" s="221"/>
      <c r="C9" s="222"/>
      <c r="D9" s="218" t="s">
        <v>112</v>
      </c>
      <c r="E9" s="219">
        <f>E10</f>
        <v>3145</v>
      </c>
      <c r="F9" s="219">
        <f>F10</f>
        <v>3411</v>
      </c>
      <c r="G9" s="219">
        <f>G10</f>
        <v>12090</v>
      </c>
      <c r="H9" s="219">
        <f>H10</f>
        <v>17038.5</v>
      </c>
    </row>
    <row r="10" spans="1:9" x14ac:dyDescent="0.25">
      <c r="A10" s="321" t="s">
        <v>126</v>
      </c>
      <c r="B10" s="322"/>
      <c r="C10" s="323"/>
      <c r="D10" s="200" t="s">
        <v>10</v>
      </c>
      <c r="E10" s="201">
        <f>SUM(E11:E12)</f>
        <v>3145</v>
      </c>
      <c r="F10" s="201">
        <f>SUM(F11:F12)</f>
        <v>3411</v>
      </c>
      <c r="G10" s="201">
        <f>SUM(G11:G12)</f>
        <v>12090</v>
      </c>
      <c r="H10" s="201">
        <f>SUM(H11:H12)</f>
        <v>17038.5</v>
      </c>
    </row>
    <row r="11" spans="1:9" x14ac:dyDescent="0.25">
      <c r="A11" s="325">
        <v>32</v>
      </c>
      <c r="B11" s="326"/>
      <c r="C11" s="327"/>
      <c r="D11" s="171" t="s">
        <v>24</v>
      </c>
      <c r="E11" s="210">
        <v>2788</v>
      </c>
      <c r="F11" s="210">
        <v>3054</v>
      </c>
      <c r="G11" s="210">
        <v>12090</v>
      </c>
      <c r="H11" s="210">
        <v>17038.5</v>
      </c>
      <c r="I11" s="285">
        <v>4948.5</v>
      </c>
    </row>
    <row r="12" spans="1:9" ht="25.5" x14ac:dyDescent="0.25">
      <c r="A12" s="185"/>
      <c r="B12" s="186">
        <v>42</v>
      </c>
      <c r="C12" s="186"/>
      <c r="D12" s="187" t="s">
        <v>12</v>
      </c>
      <c r="E12" s="188">
        <v>357</v>
      </c>
      <c r="F12" s="188">
        <v>357</v>
      </c>
      <c r="G12" s="188">
        <v>0</v>
      </c>
      <c r="H12" s="188">
        <v>0</v>
      </c>
    </row>
    <row r="13" spans="1:9" x14ac:dyDescent="0.25">
      <c r="A13" s="185"/>
      <c r="B13" s="186"/>
      <c r="C13" s="186"/>
      <c r="D13" s="187"/>
      <c r="E13" s="188"/>
      <c r="F13" s="188"/>
      <c r="G13" s="188"/>
      <c r="H13" s="188"/>
    </row>
    <row r="14" spans="1:9" x14ac:dyDescent="0.25">
      <c r="A14" s="185"/>
      <c r="B14" s="185"/>
      <c r="C14" s="185"/>
      <c r="D14" s="187"/>
      <c r="E14" s="188"/>
      <c r="F14" s="188"/>
      <c r="G14" s="188"/>
      <c r="H14" s="188"/>
    </row>
    <row r="15" spans="1:9" x14ac:dyDescent="0.25">
      <c r="A15" s="338" t="s">
        <v>102</v>
      </c>
      <c r="B15" s="339"/>
      <c r="C15" s="340"/>
      <c r="D15" s="245" t="s">
        <v>103</v>
      </c>
      <c r="E15" s="225"/>
      <c r="F15" s="225"/>
      <c r="G15" s="225"/>
      <c r="H15" s="225"/>
    </row>
    <row r="16" spans="1:9" ht="30" customHeight="1" x14ac:dyDescent="0.25">
      <c r="A16" s="318" t="s">
        <v>127</v>
      </c>
      <c r="B16" s="319"/>
      <c r="C16" s="320"/>
      <c r="D16" s="182" t="s">
        <v>101</v>
      </c>
      <c r="E16" s="183"/>
      <c r="F16" s="183"/>
      <c r="G16" s="183"/>
      <c r="H16" s="183"/>
    </row>
    <row r="17" spans="1:8" x14ac:dyDescent="0.25">
      <c r="A17" s="220"/>
      <c r="B17" s="221"/>
      <c r="C17" s="222"/>
      <c r="D17" s="218" t="s">
        <v>113</v>
      </c>
      <c r="E17" s="219">
        <f>SUM(E18)</f>
        <v>16000</v>
      </c>
      <c r="F17" s="219">
        <f>SUM(F18)</f>
        <v>16000</v>
      </c>
      <c r="G17" s="219">
        <f>SUM(G18)</f>
        <v>16000</v>
      </c>
      <c r="H17" s="219">
        <f>SUM(H18)</f>
        <v>16000</v>
      </c>
    </row>
    <row r="18" spans="1:8" x14ac:dyDescent="0.25">
      <c r="A18" s="321" t="s">
        <v>126</v>
      </c>
      <c r="B18" s="322"/>
      <c r="C18" s="323"/>
      <c r="D18" s="200" t="s">
        <v>10</v>
      </c>
      <c r="E18" s="202">
        <f>SUM(E19:E20)</f>
        <v>16000</v>
      </c>
      <c r="F18" s="202">
        <f>SUM(F19:F20)</f>
        <v>16000</v>
      </c>
      <c r="G18" s="202">
        <f>SUM(G19:G20)</f>
        <v>16000</v>
      </c>
      <c r="H18" s="202">
        <f>SUM(H19:H20)</f>
        <v>16000</v>
      </c>
    </row>
    <row r="19" spans="1:8" x14ac:dyDescent="0.25">
      <c r="A19" s="325">
        <v>32</v>
      </c>
      <c r="B19" s="326"/>
      <c r="C19" s="327"/>
      <c r="D19" s="171" t="s">
        <v>24</v>
      </c>
      <c r="E19" s="194">
        <v>6000</v>
      </c>
      <c r="F19" s="194">
        <v>6000</v>
      </c>
      <c r="G19" s="194">
        <v>6000</v>
      </c>
      <c r="H19" s="194">
        <v>6000</v>
      </c>
    </row>
    <row r="20" spans="1:8" ht="25.5" x14ac:dyDescent="0.25">
      <c r="A20" s="185"/>
      <c r="B20" s="186">
        <v>42</v>
      </c>
      <c r="C20" s="186"/>
      <c r="D20" s="187" t="s">
        <v>12</v>
      </c>
      <c r="E20" s="194">
        <v>10000</v>
      </c>
      <c r="F20" s="194">
        <v>10000</v>
      </c>
      <c r="G20" s="194">
        <v>10000</v>
      </c>
      <c r="H20" s="194">
        <v>10000</v>
      </c>
    </row>
    <row r="21" spans="1:8" ht="24.95" customHeight="1" x14ac:dyDescent="0.25">
      <c r="A21" s="318" t="s">
        <v>104</v>
      </c>
      <c r="B21" s="319"/>
      <c r="C21" s="320"/>
      <c r="D21" s="182" t="s">
        <v>101</v>
      </c>
      <c r="E21" s="183"/>
      <c r="F21" s="183"/>
      <c r="G21" s="183"/>
      <c r="H21" s="183"/>
    </row>
    <row r="22" spans="1:8" ht="24.95" customHeight="1" x14ac:dyDescent="0.25">
      <c r="A22" s="220"/>
      <c r="B22" s="221"/>
      <c r="C22" s="222"/>
      <c r="D22" s="218" t="s">
        <v>113</v>
      </c>
      <c r="E22" s="219">
        <f>E23</f>
        <v>63360</v>
      </c>
      <c r="F22" s="219">
        <f>F23</f>
        <v>64630</v>
      </c>
      <c r="G22" s="219">
        <f>G23</f>
        <v>64630</v>
      </c>
      <c r="H22" s="219">
        <f>H23</f>
        <v>64630</v>
      </c>
    </row>
    <row r="23" spans="1:8" x14ac:dyDescent="0.25">
      <c r="A23" s="321">
        <v>3</v>
      </c>
      <c r="B23" s="322"/>
      <c r="C23" s="323"/>
      <c r="D23" s="200" t="s">
        <v>10</v>
      </c>
      <c r="E23" s="202">
        <f>SUM(E24:E25)</f>
        <v>63360</v>
      </c>
      <c r="F23" s="202">
        <f>SUM(F24:F25)</f>
        <v>64630</v>
      </c>
      <c r="G23" s="202">
        <f>SUM(G24:G25)</f>
        <v>64630</v>
      </c>
      <c r="H23" s="202">
        <f>SUM(H24:H25)</f>
        <v>64630</v>
      </c>
    </row>
    <row r="24" spans="1:8" x14ac:dyDescent="0.25">
      <c r="A24" s="325">
        <v>32</v>
      </c>
      <c r="B24" s="326"/>
      <c r="C24" s="327"/>
      <c r="D24" s="171" t="s">
        <v>24</v>
      </c>
      <c r="E24" s="195">
        <v>63360</v>
      </c>
      <c r="F24" s="195">
        <v>64630</v>
      </c>
      <c r="G24" s="195">
        <v>64630</v>
      </c>
      <c r="H24" s="195">
        <v>64630</v>
      </c>
    </row>
    <row r="25" spans="1:8" x14ac:dyDescent="0.25">
      <c r="A25" s="325">
        <v>34</v>
      </c>
      <c r="B25" s="326"/>
      <c r="C25" s="327"/>
      <c r="D25" s="171" t="s">
        <v>84</v>
      </c>
      <c r="E25" s="195">
        <v>0</v>
      </c>
      <c r="F25" s="195">
        <v>0</v>
      </c>
      <c r="G25" s="195">
        <v>0</v>
      </c>
      <c r="H25" s="195">
        <v>0</v>
      </c>
    </row>
    <row r="26" spans="1:8" x14ac:dyDescent="0.25">
      <c r="A26" s="328" t="s">
        <v>105</v>
      </c>
      <c r="B26" s="329"/>
      <c r="C26" s="330"/>
      <c r="D26" s="246" t="s">
        <v>128</v>
      </c>
      <c r="E26" s="183"/>
      <c r="F26" s="189"/>
      <c r="G26" s="189"/>
      <c r="H26" s="189"/>
    </row>
    <row r="27" spans="1:8" x14ac:dyDescent="0.25">
      <c r="A27" s="215"/>
      <c r="B27" s="216"/>
      <c r="C27" s="217"/>
      <c r="D27" s="218" t="s">
        <v>111</v>
      </c>
      <c r="E27" s="219">
        <f>SUM(E28)</f>
        <v>2500</v>
      </c>
      <c r="F27" s="219">
        <f>SUM(F28)</f>
        <v>2500</v>
      </c>
      <c r="G27" s="219">
        <f>SUM(G28)</f>
        <v>2500</v>
      </c>
      <c r="H27" s="219">
        <f>SUM(H28)</f>
        <v>2500</v>
      </c>
    </row>
    <row r="28" spans="1:8" x14ac:dyDescent="0.25">
      <c r="A28" s="321" t="s">
        <v>126</v>
      </c>
      <c r="B28" s="322"/>
      <c r="C28" s="323"/>
      <c r="D28" s="200" t="s">
        <v>10</v>
      </c>
      <c r="E28" s="201">
        <f>SUM(E29:E30)</f>
        <v>2500</v>
      </c>
      <c r="F28" s="201">
        <f>SUM(F29:F30)</f>
        <v>2500</v>
      </c>
      <c r="G28" s="201">
        <f>SUM(G29:G30)</f>
        <v>2500</v>
      </c>
      <c r="H28" s="201">
        <f>SUM(H29:H30)</f>
        <v>2500</v>
      </c>
    </row>
    <row r="29" spans="1:8" x14ac:dyDescent="0.25">
      <c r="A29" s="325">
        <v>32</v>
      </c>
      <c r="B29" s="326"/>
      <c r="C29" s="327"/>
      <c r="D29" s="171" t="s">
        <v>24</v>
      </c>
      <c r="E29" s="193">
        <v>2300</v>
      </c>
      <c r="F29" s="193">
        <v>2300</v>
      </c>
      <c r="G29" s="193">
        <v>2300</v>
      </c>
      <c r="H29" s="193">
        <v>2300</v>
      </c>
    </row>
    <row r="30" spans="1:8" ht="25.5" x14ac:dyDescent="0.25">
      <c r="A30" s="325">
        <v>42</v>
      </c>
      <c r="B30" s="326"/>
      <c r="C30" s="327"/>
      <c r="D30" s="171" t="s">
        <v>32</v>
      </c>
      <c r="E30" s="210">
        <v>200</v>
      </c>
      <c r="F30" s="210">
        <v>200</v>
      </c>
      <c r="G30" s="210">
        <v>200</v>
      </c>
      <c r="H30" s="210">
        <v>200</v>
      </c>
    </row>
    <row r="31" spans="1:8" ht="25.5" x14ac:dyDescent="0.25">
      <c r="A31" s="328" t="s">
        <v>106</v>
      </c>
      <c r="B31" s="329"/>
      <c r="C31" s="330"/>
      <c r="D31" s="182" t="s">
        <v>129</v>
      </c>
      <c r="E31" s="183"/>
      <c r="F31" s="189"/>
      <c r="G31" s="189"/>
      <c r="H31" s="189"/>
    </row>
    <row r="32" spans="1:8" x14ac:dyDescent="0.25">
      <c r="A32" s="215"/>
      <c r="B32" s="216"/>
      <c r="C32" s="217"/>
      <c r="D32" s="218" t="s">
        <v>114</v>
      </c>
      <c r="E32" s="219">
        <f>E33</f>
        <v>61000</v>
      </c>
      <c r="F32" s="219">
        <f>F33</f>
        <v>70000</v>
      </c>
      <c r="G32" s="219">
        <f>G33</f>
        <v>70000</v>
      </c>
      <c r="H32" s="219">
        <f>H33</f>
        <v>70000</v>
      </c>
    </row>
    <row r="33" spans="1:9" x14ac:dyDescent="0.25">
      <c r="A33" s="321" t="s">
        <v>126</v>
      </c>
      <c r="B33" s="322"/>
      <c r="C33" s="323"/>
      <c r="D33" s="200" t="s">
        <v>10</v>
      </c>
      <c r="E33" s="201">
        <f>SUM(E34:E36)</f>
        <v>61000</v>
      </c>
      <c r="F33" s="201">
        <f>SUM(F34:F36)</f>
        <v>70000</v>
      </c>
      <c r="G33" s="201">
        <f>SUM(G34:G36)</f>
        <v>70000</v>
      </c>
      <c r="H33" s="201">
        <f>SUM(H34:H36)</f>
        <v>70000</v>
      </c>
    </row>
    <row r="34" spans="1:9" x14ac:dyDescent="0.25">
      <c r="A34" s="325">
        <v>32</v>
      </c>
      <c r="B34" s="326"/>
      <c r="C34" s="327"/>
      <c r="D34" s="171" t="s">
        <v>24</v>
      </c>
      <c r="E34" s="193">
        <v>32200</v>
      </c>
      <c r="F34" s="193">
        <v>43185</v>
      </c>
      <c r="G34" s="193">
        <v>43833</v>
      </c>
      <c r="H34" s="193">
        <v>56200</v>
      </c>
    </row>
    <row r="35" spans="1:9" x14ac:dyDescent="0.25">
      <c r="A35" s="191"/>
      <c r="B35" s="185">
        <v>34</v>
      </c>
      <c r="C35" s="192"/>
      <c r="D35" s="171" t="s">
        <v>84</v>
      </c>
      <c r="E35" s="195">
        <v>1000</v>
      </c>
      <c r="F35" s="195">
        <v>1000</v>
      </c>
      <c r="G35" s="195">
        <v>1000</v>
      </c>
      <c r="H35" s="195">
        <v>1000</v>
      </c>
    </row>
    <row r="36" spans="1:9" ht="25.5" x14ac:dyDescent="0.25">
      <c r="A36" s="191"/>
      <c r="B36" s="185">
        <v>42</v>
      </c>
      <c r="C36" s="192"/>
      <c r="D36" s="171" t="s">
        <v>32</v>
      </c>
      <c r="E36" s="195">
        <v>27800</v>
      </c>
      <c r="F36" s="195">
        <v>25815</v>
      </c>
      <c r="G36" s="195">
        <v>25167</v>
      </c>
      <c r="H36" s="195">
        <v>12800</v>
      </c>
    </row>
    <row r="37" spans="1:9" x14ac:dyDescent="0.25">
      <c r="A37" s="328" t="s">
        <v>107</v>
      </c>
      <c r="B37" s="329"/>
      <c r="C37" s="330"/>
      <c r="D37" s="182" t="s">
        <v>130</v>
      </c>
      <c r="E37" s="183"/>
      <c r="F37" s="189"/>
      <c r="G37" s="189"/>
      <c r="H37" s="189"/>
    </row>
    <row r="38" spans="1:9" x14ac:dyDescent="0.25">
      <c r="A38" s="215"/>
      <c r="B38" s="216"/>
      <c r="C38" s="217"/>
      <c r="D38" s="218" t="s">
        <v>115</v>
      </c>
      <c r="E38" s="219">
        <f>SUM(E39)</f>
        <v>1055000</v>
      </c>
      <c r="F38" s="219">
        <f>SUM(F39)</f>
        <v>1355000</v>
      </c>
      <c r="G38" s="219">
        <f>SUM(G39)</f>
        <v>1355000</v>
      </c>
      <c r="H38" s="219">
        <f>SUM(H39)</f>
        <v>1355530</v>
      </c>
      <c r="I38">
        <v>530</v>
      </c>
    </row>
    <row r="39" spans="1:9" x14ac:dyDescent="0.25">
      <c r="A39" s="321" t="s">
        <v>126</v>
      </c>
      <c r="B39" s="322"/>
      <c r="C39" s="323"/>
      <c r="D39" s="200" t="s">
        <v>10</v>
      </c>
      <c r="E39" s="201">
        <f>SUM(E40:E43)</f>
        <v>1055000</v>
      </c>
      <c r="F39" s="201">
        <f>SUM(F40:F43)</f>
        <v>1355000</v>
      </c>
      <c r="G39" s="201">
        <f>SUM(G40:G43)</f>
        <v>1355000</v>
      </c>
      <c r="H39" s="201">
        <f>SUM(H40:H43)</f>
        <v>1355530</v>
      </c>
    </row>
    <row r="40" spans="1:9" x14ac:dyDescent="0.25">
      <c r="A40" s="325">
        <v>31</v>
      </c>
      <c r="B40" s="326"/>
      <c r="C40" s="327"/>
      <c r="D40" s="171" t="s">
        <v>11</v>
      </c>
      <c r="E40" s="193">
        <v>1055000</v>
      </c>
      <c r="F40" s="193">
        <v>1355000</v>
      </c>
      <c r="G40" s="193">
        <v>1355000</v>
      </c>
      <c r="H40" s="193">
        <v>1355000</v>
      </c>
      <c r="I40" s="45"/>
    </row>
    <row r="41" spans="1:9" x14ac:dyDescent="0.25">
      <c r="A41" s="191"/>
      <c r="B41" s="185">
        <v>32</v>
      </c>
      <c r="C41" s="192"/>
      <c r="D41" s="171" t="s">
        <v>24</v>
      </c>
      <c r="E41" s="193"/>
      <c r="F41" s="193"/>
      <c r="G41" s="193"/>
      <c r="H41" s="193">
        <v>530</v>
      </c>
      <c r="I41" s="45"/>
    </row>
    <row r="42" spans="1:9" x14ac:dyDescent="0.25">
      <c r="A42" s="191"/>
      <c r="B42" s="185">
        <v>34</v>
      </c>
      <c r="C42" s="192"/>
      <c r="D42" s="171" t="s">
        <v>84</v>
      </c>
      <c r="E42" s="193"/>
      <c r="F42" s="193"/>
      <c r="G42" s="193"/>
      <c r="H42" s="193"/>
      <c r="I42" s="45"/>
    </row>
    <row r="43" spans="1:9" ht="25.5" x14ac:dyDescent="0.25">
      <c r="A43" s="325">
        <v>42</v>
      </c>
      <c r="B43" s="326"/>
      <c r="C43" s="327"/>
      <c r="D43" s="171" t="s">
        <v>32</v>
      </c>
      <c r="E43" s="244">
        <v>0</v>
      </c>
      <c r="F43" s="244">
        <v>0</v>
      </c>
      <c r="G43" s="244">
        <v>0</v>
      </c>
      <c r="H43" s="244">
        <v>0</v>
      </c>
    </row>
    <row r="44" spans="1:9" x14ac:dyDescent="0.25">
      <c r="A44" s="328" t="s">
        <v>108</v>
      </c>
      <c r="B44" s="329"/>
      <c r="C44" s="330"/>
      <c r="D44" s="182" t="s">
        <v>131</v>
      </c>
      <c r="E44" s="183"/>
      <c r="F44" s="189"/>
      <c r="G44" s="189"/>
      <c r="H44" s="189"/>
    </row>
    <row r="45" spans="1:9" x14ac:dyDescent="0.25">
      <c r="A45" s="215"/>
      <c r="B45" s="216"/>
      <c r="C45" s="217"/>
      <c r="D45" s="218" t="s">
        <v>116</v>
      </c>
      <c r="E45" s="219">
        <f>SUM(E46)</f>
        <v>5000</v>
      </c>
      <c r="F45" s="219">
        <f>SUM(F46)</f>
        <v>5000</v>
      </c>
      <c r="G45" s="219">
        <f>SUM(G46)</f>
        <v>5000</v>
      </c>
      <c r="H45" s="219">
        <f>SUM(H46)</f>
        <v>5000</v>
      </c>
    </row>
    <row r="46" spans="1:9" ht="25.5" x14ac:dyDescent="0.25">
      <c r="A46" s="207"/>
      <c r="B46" s="204" t="s">
        <v>126</v>
      </c>
      <c r="C46" s="91"/>
      <c r="D46" s="205" t="s">
        <v>12</v>
      </c>
      <c r="E46" s="206">
        <f>SUM(E48:E49)</f>
        <v>5000</v>
      </c>
      <c r="F46" s="206">
        <f>SUM(F48:F49)</f>
        <v>5000</v>
      </c>
      <c r="G46" s="206">
        <f>SUM(G48:G49)</f>
        <v>5000</v>
      </c>
      <c r="H46" s="206">
        <f>SUM(H48:H49)</f>
        <v>5000</v>
      </c>
    </row>
    <row r="47" spans="1:9" x14ac:dyDescent="0.25">
      <c r="A47" s="191"/>
      <c r="B47" s="185">
        <v>34</v>
      </c>
      <c r="C47" s="252"/>
      <c r="D47" s="253"/>
      <c r="E47" s="243"/>
      <c r="F47" s="243"/>
      <c r="G47" s="243"/>
      <c r="H47" s="243"/>
    </row>
    <row r="48" spans="1:9" ht="25.5" x14ac:dyDescent="0.25">
      <c r="A48" s="325">
        <v>42</v>
      </c>
      <c r="B48" s="326"/>
      <c r="C48" s="327"/>
      <c r="D48" s="171" t="s">
        <v>32</v>
      </c>
      <c r="E48" s="195">
        <v>5000</v>
      </c>
      <c r="F48" s="195">
        <v>5000</v>
      </c>
      <c r="G48" s="195">
        <v>5000</v>
      </c>
      <c r="H48" s="195">
        <v>5000</v>
      </c>
    </row>
    <row r="49" spans="1:9" ht="25.5" x14ac:dyDescent="0.25">
      <c r="A49" s="325">
        <v>45</v>
      </c>
      <c r="B49" s="326"/>
      <c r="C49" s="327"/>
      <c r="D49" s="171" t="s">
        <v>109</v>
      </c>
      <c r="E49" s="195">
        <v>0</v>
      </c>
      <c r="F49" s="195">
        <v>0</v>
      </c>
      <c r="G49" s="195">
        <v>0</v>
      </c>
      <c r="H49" s="195">
        <v>0</v>
      </c>
    </row>
    <row r="50" spans="1:9" x14ac:dyDescent="0.25">
      <c r="A50" s="328" t="s">
        <v>132</v>
      </c>
      <c r="B50" s="329"/>
      <c r="C50" s="330"/>
      <c r="D50" s="182" t="s">
        <v>82</v>
      </c>
      <c r="E50" s="183"/>
      <c r="F50" s="189"/>
      <c r="G50" s="189"/>
      <c r="H50" s="189"/>
    </row>
    <row r="51" spans="1:9" x14ac:dyDescent="0.25">
      <c r="A51" s="215"/>
      <c r="B51" s="216"/>
      <c r="C51" s="217"/>
      <c r="D51" s="218" t="s">
        <v>117</v>
      </c>
      <c r="E51" s="219">
        <f>SUM(E52)</f>
        <v>330000</v>
      </c>
      <c r="F51" s="219">
        <f>SUM(F52)</f>
        <v>330000</v>
      </c>
      <c r="G51" s="219">
        <f>SUM(G52)</f>
        <v>324953</v>
      </c>
      <c r="H51" s="219">
        <f>SUM(H52)</f>
        <v>324953</v>
      </c>
    </row>
    <row r="52" spans="1:9" ht="25.5" x14ac:dyDescent="0.25">
      <c r="A52" s="207"/>
      <c r="B52" s="204">
        <v>4</v>
      </c>
      <c r="C52" s="91"/>
      <c r="D52" s="205" t="s">
        <v>12</v>
      </c>
      <c r="E52" s="206">
        <f>SUM(E54:E55)</f>
        <v>330000</v>
      </c>
      <c r="F52" s="206">
        <f>SUM(F54:F55)</f>
        <v>330000</v>
      </c>
      <c r="G52" s="206">
        <f>SUM(G54:G55)</f>
        <v>324953</v>
      </c>
      <c r="H52" s="206">
        <f>SUM(H53:H55)</f>
        <v>324953</v>
      </c>
    </row>
    <row r="53" spans="1:9" x14ac:dyDescent="0.25">
      <c r="A53" s="191"/>
      <c r="B53" s="281">
        <v>32</v>
      </c>
      <c r="C53" s="252"/>
      <c r="D53" s="171" t="s">
        <v>24</v>
      </c>
      <c r="E53" s="243"/>
      <c r="F53" s="243"/>
      <c r="G53" s="243"/>
      <c r="H53" s="282">
        <v>13000</v>
      </c>
    </row>
    <row r="54" spans="1:9" ht="25.5" x14ac:dyDescent="0.25">
      <c r="A54" s="325">
        <v>42</v>
      </c>
      <c r="B54" s="326"/>
      <c r="C54" s="327"/>
      <c r="D54" s="171" t="s">
        <v>32</v>
      </c>
      <c r="E54" s="195">
        <v>0</v>
      </c>
      <c r="F54" s="195">
        <v>0</v>
      </c>
      <c r="G54" s="195">
        <v>0</v>
      </c>
      <c r="H54" s="195">
        <v>27149.9</v>
      </c>
    </row>
    <row r="55" spans="1:9" ht="25.5" x14ac:dyDescent="0.25">
      <c r="A55" s="325">
        <v>45</v>
      </c>
      <c r="B55" s="326"/>
      <c r="C55" s="327"/>
      <c r="D55" s="171" t="s">
        <v>109</v>
      </c>
      <c r="E55" s="195">
        <v>330000</v>
      </c>
      <c r="F55" s="195">
        <v>330000</v>
      </c>
      <c r="G55" s="195">
        <v>324953</v>
      </c>
      <c r="H55" s="195">
        <v>284803.09999999998</v>
      </c>
    </row>
    <row r="56" spans="1:9" ht="25.5" x14ac:dyDescent="0.25">
      <c r="A56" s="324" t="s">
        <v>110</v>
      </c>
      <c r="B56" s="324"/>
      <c r="C56" s="324"/>
      <c r="D56" s="227" t="s">
        <v>150</v>
      </c>
      <c r="E56" s="228"/>
      <c r="F56" s="229"/>
      <c r="G56" s="229"/>
      <c r="H56" s="229"/>
    </row>
    <row r="57" spans="1:9" ht="33.75" customHeight="1" x14ac:dyDescent="0.25">
      <c r="A57" s="318" t="s">
        <v>164</v>
      </c>
      <c r="B57" s="319"/>
      <c r="C57" s="320"/>
      <c r="D57" s="182" t="s">
        <v>165</v>
      </c>
      <c r="E57" s="183"/>
      <c r="F57" s="189"/>
      <c r="G57" s="189"/>
      <c r="H57" s="189"/>
    </row>
    <row r="58" spans="1:9" ht="25.5" x14ac:dyDescent="0.25">
      <c r="A58" s="220"/>
      <c r="B58" s="221"/>
      <c r="C58" s="222"/>
      <c r="D58" s="218" t="s">
        <v>151</v>
      </c>
      <c r="E58" s="223"/>
      <c r="F58" s="181"/>
      <c r="G58" s="181"/>
      <c r="H58" s="181"/>
    </row>
    <row r="59" spans="1:9" x14ac:dyDescent="0.25">
      <c r="A59" s="321"/>
      <c r="B59" s="322"/>
      <c r="C59" s="323"/>
      <c r="D59" s="205"/>
      <c r="E59" s="203">
        <f>E60+E62</f>
        <v>0</v>
      </c>
      <c r="F59" s="203">
        <f>F60+F62</f>
        <v>0</v>
      </c>
      <c r="G59" s="203">
        <f>G60+G62</f>
        <v>57881</v>
      </c>
      <c r="H59" s="203">
        <f>H60+H62</f>
        <v>66407.100000000006</v>
      </c>
      <c r="I59">
        <v>8526.1</v>
      </c>
    </row>
    <row r="60" spans="1:9" x14ac:dyDescent="0.25">
      <c r="A60" s="311">
        <v>32</v>
      </c>
      <c r="B60" s="312"/>
      <c r="C60" s="313"/>
      <c r="D60" s="171" t="s">
        <v>24</v>
      </c>
      <c r="E60" s="196">
        <f>E61</f>
        <v>0</v>
      </c>
      <c r="F60" s="196">
        <f>F61</f>
        <v>0</v>
      </c>
      <c r="G60" s="196">
        <f>G61</f>
        <v>4944</v>
      </c>
      <c r="H60" s="196">
        <f>H61</f>
        <v>11300</v>
      </c>
    </row>
    <row r="61" spans="1:9" x14ac:dyDescent="0.25">
      <c r="A61" s="191"/>
      <c r="B61" s="185">
        <v>32</v>
      </c>
      <c r="C61" s="192"/>
      <c r="D61" s="171" t="s">
        <v>24</v>
      </c>
      <c r="E61" s="194">
        <v>0</v>
      </c>
      <c r="F61" s="194">
        <v>0</v>
      </c>
      <c r="G61" s="194">
        <v>4944</v>
      </c>
      <c r="H61" s="194">
        <v>11300</v>
      </c>
    </row>
    <row r="62" spans="1:9" ht="25.5" x14ac:dyDescent="0.25">
      <c r="A62" s="311">
        <v>42</v>
      </c>
      <c r="B62" s="312"/>
      <c r="C62" s="313"/>
      <c r="D62" s="171" t="s">
        <v>32</v>
      </c>
      <c r="E62" s="197">
        <f>E63</f>
        <v>0</v>
      </c>
      <c r="F62" s="197">
        <f>F63</f>
        <v>0</v>
      </c>
      <c r="G62" s="197">
        <f>G63</f>
        <v>52937</v>
      </c>
      <c r="H62" s="197">
        <f>H63</f>
        <v>55107.1</v>
      </c>
    </row>
    <row r="63" spans="1:9" ht="25.5" x14ac:dyDescent="0.25">
      <c r="A63" s="314">
        <v>42</v>
      </c>
      <c r="B63" s="315"/>
      <c r="C63" s="316"/>
      <c r="D63" s="171" t="s">
        <v>32</v>
      </c>
      <c r="E63" s="188">
        <v>0</v>
      </c>
      <c r="F63" s="188">
        <v>0</v>
      </c>
      <c r="G63" s="188">
        <v>52937</v>
      </c>
      <c r="H63" s="188">
        <v>55107.1</v>
      </c>
    </row>
    <row r="64" spans="1:9" x14ac:dyDescent="0.25">
      <c r="A64" s="247"/>
      <c r="B64" s="248"/>
      <c r="C64" s="249"/>
      <c r="D64" s="250"/>
      <c r="E64" s="188"/>
      <c r="F64" s="188"/>
      <c r="G64" s="188"/>
      <c r="H64" s="188"/>
    </row>
    <row r="65" spans="1:9" x14ac:dyDescent="0.25">
      <c r="A65" s="331">
        <v>3</v>
      </c>
      <c r="B65" s="332"/>
      <c r="C65" s="333"/>
      <c r="D65" s="230"/>
      <c r="E65" s="231">
        <f>SUM(E11,E19,E24,E29,E34,E35,E40)</f>
        <v>1162648</v>
      </c>
      <c r="F65" s="231">
        <f>SUM(F11,F19,F24,F29,F34,F35,F40)</f>
        <v>1475169</v>
      </c>
      <c r="G65" s="231">
        <f>SUM(G11,G19,G24,G25,G29,G34,G35,G40,G60)</f>
        <v>1489797</v>
      </c>
      <c r="H65" s="231">
        <f>SUM(H11,H19,H24,H29,H34,H35,H40,H41,H53,H61)</f>
        <v>1526998.5</v>
      </c>
    </row>
    <row r="66" spans="1:9" x14ac:dyDescent="0.25">
      <c r="A66" s="331">
        <v>4</v>
      </c>
      <c r="B66" s="332"/>
      <c r="C66" s="333"/>
      <c r="D66" s="230"/>
      <c r="E66" s="231">
        <f>SUM(E12,E20,E30,E36,E48,E55)</f>
        <v>373357</v>
      </c>
      <c r="F66" s="231">
        <f>SUM(F12,F20,F30,F36,F48,F55)</f>
        <v>371372</v>
      </c>
      <c r="G66" s="231">
        <f>SUM(G12,G20,G30,G36,G43,G48,G49,G54,G55,G63)</f>
        <v>418257</v>
      </c>
      <c r="H66" s="231">
        <f>SUM(H12,H20,H30,H36,H43,H48,H49,H54,H55,H63)</f>
        <v>395060.1</v>
      </c>
    </row>
    <row r="67" spans="1:9" x14ac:dyDescent="0.25">
      <c r="A67" s="317"/>
      <c r="B67" s="317"/>
      <c r="C67" s="317"/>
      <c r="D67" s="198" t="s">
        <v>90</v>
      </c>
      <c r="E67" s="199">
        <f>SUM(E65:E66)</f>
        <v>1536005</v>
      </c>
      <c r="F67" s="199">
        <f>SUM(F65:F66)</f>
        <v>1846541</v>
      </c>
      <c r="G67" s="199">
        <f>SUM(G65:G66)</f>
        <v>1908054</v>
      </c>
      <c r="H67" s="199">
        <f>SUM(H65:H66)</f>
        <v>1922058.6</v>
      </c>
      <c r="I67" s="283" t="s">
        <v>157</v>
      </c>
    </row>
    <row r="69" spans="1:9" x14ac:dyDescent="0.25">
      <c r="E69" s="44"/>
    </row>
    <row r="70" spans="1:9" x14ac:dyDescent="0.25">
      <c r="E70" s="45"/>
    </row>
    <row r="71" spans="1:9" x14ac:dyDescent="0.25">
      <c r="E71" s="45"/>
    </row>
    <row r="72" spans="1:9" x14ac:dyDescent="0.25">
      <c r="E72" s="45"/>
      <c r="F72" s="45"/>
    </row>
    <row r="73" spans="1:9" x14ac:dyDescent="0.25">
      <c r="E73" s="45"/>
    </row>
    <row r="74" spans="1:9" x14ac:dyDescent="0.25">
      <c r="E74" s="45"/>
    </row>
  </sheetData>
  <mergeCells count="43">
    <mergeCell ref="A1:G1"/>
    <mergeCell ref="A3:G3"/>
    <mergeCell ref="A2:G2"/>
    <mergeCell ref="A65:C65"/>
    <mergeCell ref="A66:C66"/>
    <mergeCell ref="A5:C5"/>
    <mergeCell ref="A6:C6"/>
    <mergeCell ref="A7:C7"/>
    <mergeCell ref="A8:C8"/>
    <mergeCell ref="A10:C10"/>
    <mergeCell ref="A11:C11"/>
    <mergeCell ref="A15:C15"/>
    <mergeCell ref="A16:C16"/>
    <mergeCell ref="A18:C18"/>
    <mergeCell ref="A19:C19"/>
    <mergeCell ref="A21:C21"/>
    <mergeCell ref="A23:C23"/>
    <mergeCell ref="A24:C24"/>
    <mergeCell ref="A25:C25"/>
    <mergeCell ref="A26:C26"/>
    <mergeCell ref="A28:C28"/>
    <mergeCell ref="A29:C29"/>
    <mergeCell ref="A30:C30"/>
    <mergeCell ref="A31:C31"/>
    <mergeCell ref="A33:C33"/>
    <mergeCell ref="A34:C34"/>
    <mergeCell ref="A43:C43"/>
    <mergeCell ref="A44:C44"/>
    <mergeCell ref="A37:C37"/>
    <mergeCell ref="A39:C39"/>
    <mergeCell ref="A40:C40"/>
    <mergeCell ref="A56:C56"/>
    <mergeCell ref="A54:C54"/>
    <mergeCell ref="A55:C55"/>
    <mergeCell ref="A50:C50"/>
    <mergeCell ref="A48:C48"/>
    <mergeCell ref="A49:C49"/>
    <mergeCell ref="A62:C62"/>
    <mergeCell ref="A63:C63"/>
    <mergeCell ref="A67:C67"/>
    <mergeCell ref="A57:C57"/>
    <mergeCell ref="A59:C59"/>
    <mergeCell ref="A60:C60"/>
  </mergeCells>
  <pageMargins left="0.7" right="0.7" top="0.75" bottom="0.75" header="0.3" footer="0.3"/>
  <pageSetup paperSize="9" scale="52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400F-7D55-40B2-A442-FCF266444EA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Renata Delić</cp:lastModifiedBy>
  <cp:lastPrinted>2024-12-16T13:45:50Z</cp:lastPrinted>
  <dcterms:created xsi:type="dcterms:W3CDTF">2022-08-12T12:51:27Z</dcterms:created>
  <dcterms:modified xsi:type="dcterms:W3CDTF">2024-12-27T11:22:53Z</dcterms:modified>
</cp:coreProperties>
</file>