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ocuments\Documents1\Fin planovi, rebalans i pl.nabave\2024\"/>
    </mc:Choice>
  </mc:AlternateContent>
  <xr:revisionPtr revIDLastSave="0" documentId="13_ncr:1_{633255A5-2BA2-4FE8-902A-5C08F141E1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7" l="1"/>
  <c r="E65" i="7"/>
  <c r="E64" i="7"/>
  <c r="E17" i="7"/>
  <c r="E18" i="7"/>
  <c r="E45" i="7"/>
  <c r="E46" i="7"/>
  <c r="E33" i="7"/>
  <c r="E28" i="7"/>
  <c r="E27" i="7" s="1"/>
  <c r="E38" i="7"/>
  <c r="E39" i="7"/>
  <c r="E95" i="8"/>
  <c r="E91" i="8"/>
  <c r="E89" i="8" s="1"/>
  <c r="E92" i="8"/>
  <c r="E90" i="8"/>
  <c r="E94" i="8"/>
  <c r="E57" i="8"/>
  <c r="E54" i="8"/>
  <c r="D27" i="3"/>
  <c r="D33" i="3"/>
  <c r="D28" i="3"/>
  <c r="D11" i="3"/>
  <c r="D10" i="3" s="1"/>
  <c r="H64" i="7"/>
  <c r="I64" i="7"/>
  <c r="H65" i="7"/>
  <c r="I65" i="7"/>
  <c r="G65" i="7"/>
  <c r="G64" i="7"/>
  <c r="G66" i="7" s="1"/>
  <c r="H52" i="7"/>
  <c r="H51" i="7" s="1"/>
  <c r="I52" i="7"/>
  <c r="I51" i="7" s="1"/>
  <c r="G52" i="7"/>
  <c r="G51" i="7" s="1"/>
  <c r="H46" i="7"/>
  <c r="H45" i="7" s="1"/>
  <c r="I46" i="7"/>
  <c r="I45" i="7" s="1"/>
  <c r="G46" i="7"/>
  <c r="G45" i="7" s="1"/>
  <c r="H39" i="7"/>
  <c r="H38" i="7" s="1"/>
  <c r="I39" i="7"/>
  <c r="I38" i="7" s="1"/>
  <c r="H33" i="7"/>
  <c r="H32" i="7" s="1"/>
  <c r="I33" i="7"/>
  <c r="I32" i="7" s="1"/>
  <c r="G39" i="7"/>
  <c r="G38" i="7" s="1"/>
  <c r="G33" i="7"/>
  <c r="G32" i="7" s="1"/>
  <c r="H28" i="7"/>
  <c r="H27" i="7" s="1"/>
  <c r="I28" i="7"/>
  <c r="I27" i="7" s="1"/>
  <c r="G28" i="7"/>
  <c r="G27" i="7" s="1"/>
  <c r="H23" i="7"/>
  <c r="H22" i="7" s="1"/>
  <c r="I23" i="7"/>
  <c r="I22" i="7" s="1"/>
  <c r="G23" i="7"/>
  <c r="G22" i="7" s="1"/>
  <c r="H18" i="7"/>
  <c r="H17" i="7" s="1"/>
  <c r="I18" i="7"/>
  <c r="I17" i="7" s="1"/>
  <c r="G18" i="7"/>
  <c r="G17" i="7" s="1"/>
  <c r="G10" i="7"/>
  <c r="G9" i="7" s="1"/>
  <c r="H10" i="7"/>
  <c r="H9" i="7" s="1"/>
  <c r="I10" i="7"/>
  <c r="I9" i="7" s="1"/>
  <c r="H45" i="8"/>
  <c r="I45" i="8"/>
  <c r="H46" i="8"/>
  <c r="I46" i="8"/>
  <c r="H52" i="8"/>
  <c r="I52" i="8"/>
  <c r="H54" i="8"/>
  <c r="I54" i="8"/>
  <c r="H57" i="8"/>
  <c r="I57" i="8"/>
  <c r="H62" i="8"/>
  <c r="I62" i="8"/>
  <c r="H67" i="8"/>
  <c r="I67" i="8"/>
  <c r="H70" i="8"/>
  <c r="I70" i="8"/>
  <c r="H73" i="8"/>
  <c r="I73" i="8"/>
  <c r="H77" i="8"/>
  <c r="I77" i="8"/>
  <c r="H79" i="8"/>
  <c r="I79" i="8"/>
  <c r="H83" i="8"/>
  <c r="I83" i="8"/>
  <c r="H86" i="8"/>
  <c r="I86" i="8"/>
  <c r="H90" i="8"/>
  <c r="I90" i="8"/>
  <c r="H91" i="8"/>
  <c r="H89" i="8" s="1"/>
  <c r="I91" i="8"/>
  <c r="H92" i="8"/>
  <c r="I92" i="8"/>
  <c r="H94" i="8"/>
  <c r="H93" i="8" s="1"/>
  <c r="I94" i="8"/>
  <c r="I93" i="8" s="1"/>
  <c r="H95" i="8"/>
  <c r="I95" i="8"/>
  <c r="I11" i="8"/>
  <c r="I13" i="8"/>
  <c r="I15" i="8"/>
  <c r="I17" i="8"/>
  <c r="I19" i="8"/>
  <c r="I21" i="8"/>
  <c r="I23" i="8"/>
  <c r="I25" i="8"/>
  <c r="I27" i="8"/>
  <c r="I29" i="8"/>
  <c r="I31" i="8"/>
  <c r="I33" i="8"/>
  <c r="I35" i="8"/>
  <c r="I37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G95" i="8"/>
  <c r="G94" i="8"/>
  <c r="G92" i="8"/>
  <c r="G91" i="8"/>
  <c r="G89" i="8" s="1"/>
  <c r="G90" i="8"/>
  <c r="G45" i="8"/>
  <c r="G83" i="8"/>
  <c r="G67" i="8"/>
  <c r="G57" i="8"/>
  <c r="G54" i="8"/>
  <c r="G28" i="3"/>
  <c r="H28" i="3"/>
  <c r="G33" i="3"/>
  <c r="I15" i="10" s="1"/>
  <c r="H33" i="3"/>
  <c r="J15" i="10" s="1"/>
  <c r="G11" i="3"/>
  <c r="I11" i="10" s="1"/>
  <c r="H11" i="3"/>
  <c r="J11" i="10" s="1"/>
  <c r="F33" i="3"/>
  <c r="F10" i="3"/>
  <c r="F11" i="3"/>
  <c r="E27" i="3"/>
  <c r="E33" i="3"/>
  <c r="E28" i="3"/>
  <c r="E10" i="3"/>
  <c r="E11" i="3"/>
  <c r="F65" i="7"/>
  <c r="F64" i="7"/>
  <c r="E52" i="7"/>
  <c r="E51" i="7" s="1"/>
  <c r="F52" i="7"/>
  <c r="F51" i="7" s="1"/>
  <c r="F46" i="7"/>
  <c r="F45" i="7" s="1"/>
  <c r="F39" i="7"/>
  <c r="F38" i="7" s="1"/>
  <c r="F33" i="7"/>
  <c r="F28" i="7"/>
  <c r="F27" i="7" s="1"/>
  <c r="F23" i="7"/>
  <c r="F18" i="7"/>
  <c r="F17" i="7" s="1"/>
  <c r="F10" i="7"/>
  <c r="F94" i="8"/>
  <c r="F93" i="8" s="1"/>
  <c r="F91" i="8"/>
  <c r="F67" i="8"/>
  <c r="F95" i="8"/>
  <c r="F54" i="8"/>
  <c r="F92" i="8"/>
  <c r="F83" i="8"/>
  <c r="F57" i="8"/>
  <c r="E37" i="8"/>
  <c r="F37" i="8"/>
  <c r="G37" i="8"/>
  <c r="E13" i="8"/>
  <c r="F13" i="8"/>
  <c r="G13" i="8"/>
  <c r="J12" i="10"/>
  <c r="I12" i="10"/>
  <c r="I61" i="7"/>
  <c r="I59" i="7"/>
  <c r="H61" i="7"/>
  <c r="H59" i="7"/>
  <c r="I66" i="7" l="1"/>
  <c r="H66" i="7"/>
  <c r="F66" i="7"/>
  <c r="E93" i="8"/>
  <c r="E96" i="8"/>
  <c r="H96" i="8"/>
  <c r="I89" i="8"/>
  <c r="I96" i="8"/>
  <c r="I10" i="8"/>
  <c r="I39" i="8" s="1"/>
  <c r="H10" i="8"/>
  <c r="H39" i="8" s="1"/>
  <c r="H27" i="3"/>
  <c r="G27" i="3"/>
  <c r="I14" i="10"/>
  <c r="H10" i="3"/>
  <c r="G10" i="3"/>
  <c r="I58" i="7"/>
  <c r="H58" i="7"/>
  <c r="J14" i="10"/>
  <c r="F14" i="5" l="1"/>
  <c r="E14" i="5"/>
  <c r="F28" i="3"/>
  <c r="G93" i="8"/>
  <c r="G96" i="8" s="1"/>
  <c r="G73" i="8"/>
  <c r="G70" i="8"/>
  <c r="G62" i="8"/>
  <c r="G79" i="8"/>
  <c r="G77" i="8"/>
  <c r="G86" i="8"/>
  <c r="G52" i="8"/>
  <c r="G46" i="8"/>
  <c r="G31" i="8"/>
  <c r="G35" i="8"/>
  <c r="G29" i="8"/>
  <c r="G27" i="8"/>
  <c r="G25" i="8"/>
  <c r="G23" i="8"/>
  <c r="G21" i="8"/>
  <c r="G19" i="8"/>
  <c r="G17" i="8"/>
  <c r="G15" i="8"/>
  <c r="G11" i="8"/>
  <c r="G33" i="8"/>
  <c r="F33" i="8"/>
  <c r="F31" i="10"/>
  <c r="F27" i="3" l="1"/>
  <c r="D14" i="5"/>
  <c r="G10" i="8"/>
  <c r="G39" i="8" s="1"/>
  <c r="F9" i="7"/>
  <c r="F22" i="7"/>
  <c r="F32" i="7"/>
  <c r="F90" i="8"/>
  <c r="F89" i="8" s="1"/>
  <c r="E46" i="8"/>
  <c r="E79" i="8"/>
  <c r="G59" i="7" l="1"/>
  <c r="G61" i="7"/>
  <c r="G58" i="7" l="1"/>
  <c r="E59" i="7"/>
  <c r="E61" i="7"/>
  <c r="E32" i="7"/>
  <c r="E58" i="7" l="1"/>
  <c r="E11" i="7"/>
  <c r="E10" i="7" s="1"/>
  <c r="E9" i="7" s="1"/>
  <c r="E23" i="7" l="1"/>
  <c r="B11" i="5"/>
  <c r="F11" i="5"/>
  <c r="E11" i="5"/>
  <c r="D11" i="5"/>
  <c r="C11" i="5"/>
  <c r="E22" i="7" l="1"/>
  <c r="E73" i="8" l="1"/>
  <c r="E45" i="8" s="1"/>
  <c r="E86" i="8"/>
  <c r="E33" i="8"/>
  <c r="E67" i="8"/>
  <c r="E77" i="8"/>
  <c r="E70" i="8"/>
  <c r="E62" i="8"/>
  <c r="E52" i="8"/>
  <c r="E29" i="8" l="1"/>
  <c r="E27" i="8"/>
  <c r="E25" i="8"/>
  <c r="E23" i="8"/>
  <c r="E31" i="8" l="1"/>
  <c r="E21" i="8"/>
  <c r="E19" i="8"/>
  <c r="E17" i="8"/>
  <c r="E15" i="8"/>
  <c r="E11" i="8"/>
  <c r="F86" i="8"/>
  <c r="F79" i="8"/>
  <c r="F77" i="8"/>
  <c r="F73" i="8"/>
  <c r="F70" i="8"/>
  <c r="F62" i="8"/>
  <c r="F52" i="8"/>
  <c r="F46" i="8"/>
  <c r="F35" i="8"/>
  <c r="F31" i="8"/>
  <c r="F29" i="8"/>
  <c r="F27" i="8"/>
  <c r="F25" i="8"/>
  <c r="F23" i="8"/>
  <c r="F21" i="8"/>
  <c r="F19" i="8"/>
  <c r="F17" i="8"/>
  <c r="F15" i="8"/>
  <c r="F11" i="8"/>
  <c r="E10" i="8" l="1"/>
  <c r="E39" i="8" s="1"/>
  <c r="F45" i="8"/>
  <c r="F96" i="8"/>
  <c r="F10" i="8"/>
  <c r="F39" i="8" s="1"/>
  <c r="G10" i="10" l="1"/>
  <c r="F39" i="10" l="1"/>
  <c r="J36" i="10" l="1"/>
  <c r="J39" i="10" s="1"/>
  <c r="J13" i="10"/>
  <c r="I13" i="10"/>
  <c r="H13" i="10"/>
  <c r="F13" i="10"/>
  <c r="J10" i="10"/>
  <c r="I10" i="10"/>
  <c r="H10" i="10"/>
  <c r="F10" i="10"/>
  <c r="I16" i="10" l="1"/>
  <c r="F16" i="10"/>
  <c r="H16" i="10"/>
  <c r="J16" i="10"/>
  <c r="J30" i="10" s="1"/>
  <c r="J31" i="10" s="1"/>
  <c r="I30" i="10"/>
  <c r="G13" i="10"/>
  <c r="G16" i="10" s="1"/>
  <c r="G31" i="10" l="1"/>
</calcChain>
</file>

<file path=xl/sharedStrings.xml><?xml version="1.0" encoding="utf-8"?>
<sst xmlns="http://schemas.openxmlformats.org/spreadsheetml/2006/main" count="335" uniqueCount="159">
  <si>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</si>
  <si>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</si>
  <si>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</si>
  <si>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</si>
  <si>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</si>
  <si>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</si>
  <si>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</si>
  <si>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</si>
  <si>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</si>
  <si>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</si>
  <si>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</si>
  <si>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</si>
  <si>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</si>
  <si>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</si>
  <si>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</si>
  <si>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</si>
  <si>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</si>
  <si>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</si>
  <si>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</si>
  <si>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</si>
  <si>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</si>
  <si>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</si>
  <si>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</si>
  <si>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</si>
  <si>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</si>
  <si>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</si>
  <si>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</si>
  <si>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</si>
  <si>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</si>
  <si>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</si>
  <si>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</si>
  <si>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</si>
  <si>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</si>
  <si>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</si>
  <si>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</si>
  <si>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</si>
  <si>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</si>
  <si>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</si>
  <si>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</si>
  <si>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</si>
  <si>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</si>
  <si>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</si>
  <si>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</si>
  <si>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</si>
  <si>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</si>
  <si>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</si>
  <si>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</si>
  <si>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</si>
  <si>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</si>
  <si>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</si>
  <si>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</si>
  <si>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</si>
  <si>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</si>
  <si>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</si>
  <si>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</si>
  <si>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</si>
  <si>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</si>
  <si>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</si>
  <si>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</si>
  <si>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</si>
  <si>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</si>
  <si>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</si>
  <si>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</si>
  <si>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</si>
  <si>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</si>
  <si>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</si>
  <si>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</si>
  <si>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</si>
  <si>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</si>
  <si>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</si>
  <si>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</si>
  <si>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</si>
  <si>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</si>
  <si>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</si>
  <si>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</si>
  <si>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</si>
  <si>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pristojbi,pristojbi po posebnim propisima i naknada</t>
  </si>
  <si>
    <t>Prihodi od prodaje proizvoda i robe te pruženih usluga i prihodi od donacija</t>
  </si>
  <si>
    <t>Donacije od pravnih i fizičkih osoba izvan općeg proračuna</t>
  </si>
  <si>
    <t>VIŠAK PRENESENI</t>
  </si>
  <si>
    <t>Ostali rashodi</t>
  </si>
  <si>
    <t>Rashodi za dodatna ulaganja na nefinancijskoj imovini</t>
  </si>
  <si>
    <t>Izvor</t>
  </si>
  <si>
    <t>POMOĆI -PK</t>
  </si>
  <si>
    <t>VLASTITI PRIHODI-PK</t>
  </si>
  <si>
    <t>Prihodi od imovine</t>
  </si>
  <si>
    <t>PRIHODI ZA POSEBNE NAMJENE</t>
  </si>
  <si>
    <t>TEKUĆE DONACIJE -PK</t>
  </si>
  <si>
    <t>OPĆI PRIHODI SREDNJE ŠKOLE</t>
  </si>
  <si>
    <t>OPĆI PRIHODI SREDNJE ŠKOLE DEC.SREDSTVA</t>
  </si>
  <si>
    <t>OPĆI PRIHODI I PRIMICI-MEĐUNARODNA SURADNJA</t>
  </si>
  <si>
    <t>Prihodi iz nadležnog proračuna i od HZZO-a temeljem ugovornih obveza-međunarodna suradnja</t>
  </si>
  <si>
    <t>OPĆI PRIHODI SREDNJE ŠKOLE - IZVANREDNI TROŠKOVI</t>
  </si>
  <si>
    <t>Prihodi iz nadležnog proračuna i od HZZO-a temeljem ugovornih obveza - izvanredni troškovi</t>
  </si>
  <si>
    <t>POMOĆI-MZOŠ</t>
  </si>
  <si>
    <t>KAPITALNE DONACIJE-PK</t>
  </si>
  <si>
    <t>UKUPNO PRIHOD</t>
  </si>
  <si>
    <t>Plan 2024.</t>
  </si>
  <si>
    <t>Plan 2025.</t>
  </si>
  <si>
    <t>Plan 2026.</t>
  </si>
  <si>
    <t>Financijski rashodi</t>
  </si>
  <si>
    <t>Plaće za zaposlene</t>
  </si>
  <si>
    <t>Rashodi na nabavu nefinancijske imovine</t>
  </si>
  <si>
    <t>Dodatna ulaganja u građevinske objekte</t>
  </si>
  <si>
    <t>OPĆI PRIHODI SREDNJE ŠKOLE-DEC.SREDSTVA</t>
  </si>
  <si>
    <t>OPĆI PRIHODI SREDNJE ŠKOLE-IZVAREDNI TROŠKOVI</t>
  </si>
  <si>
    <t>UKUPNO</t>
  </si>
  <si>
    <t>UKUPNO RASHOD</t>
  </si>
  <si>
    <t>TEKUĆE DONACIJE</t>
  </si>
  <si>
    <t>09 Obrazovanje</t>
  </si>
  <si>
    <t>092 Srednješkolsko obrazovanje</t>
  </si>
  <si>
    <t>0922 Više srednješkolsko obrazovanje</t>
  </si>
  <si>
    <t>PROGRAM 1001</t>
  </si>
  <si>
    <t>PROGRAM JAVNIH POTREBA U ŠKOLSTVU</t>
  </si>
  <si>
    <t>Aktivnost A100007</t>
  </si>
  <si>
    <t>ŠKOLSKA NATJECANJA I SMOTRE</t>
  </si>
  <si>
    <t>Izvor financiranja 1.1.</t>
  </si>
  <si>
    <t>OPĆI PRIHODI I PRIMICI</t>
  </si>
  <si>
    <t>Aktivnost A100011</t>
  </si>
  <si>
    <t>REDOVNI PROGRAM SŠ</t>
  </si>
  <si>
    <t>Izvor financiranja 1.3.- DEC. SREDSTVA</t>
  </si>
  <si>
    <t>Izvor financiranja 3.1.1</t>
  </si>
  <si>
    <t>Izvor financiranja 4.3.1</t>
  </si>
  <si>
    <t>Izvor financiranja 5.2.2</t>
  </si>
  <si>
    <t>Izvor financiranja 6.1.1</t>
  </si>
  <si>
    <t>Dodatna ulaganja na građevinskim objektima</t>
  </si>
  <si>
    <t>Kapitalni projekt K100007</t>
  </si>
  <si>
    <t>UKUPNI RASHODI 3.1.1.</t>
  </si>
  <si>
    <t>UKUPNI RASHODI 1.1.</t>
  </si>
  <si>
    <t>UKUPNI RASHODI 1.3.</t>
  </si>
  <si>
    <t>UKUPNI RASHODI 4.3.1.</t>
  </si>
  <si>
    <t>UKUPNI RASHODI 5.2.2.</t>
  </si>
  <si>
    <t>UKUPNI RASHODI 6.1.1.</t>
  </si>
  <si>
    <t>UKUPNI RASHODI 6.2.1.</t>
  </si>
  <si>
    <t>Donacije od pravnih i fizičkih osoba izvan općeg proračuna-donacije</t>
  </si>
  <si>
    <t>Prihodi od prodaje proizvoda i robe te pruženih usluga i prihodi od donacija-vlastiti</t>
  </si>
  <si>
    <t>Pomoći iz inozemstva i od subjekata unutar općeg proračuna-plaća,aktivi i os.</t>
  </si>
  <si>
    <t>GLAZBENA ŠKOLA FRANA LHOTKE SISAK</t>
  </si>
  <si>
    <t>OIB:02530789618</t>
  </si>
  <si>
    <t xml:space="preserve"> </t>
  </si>
  <si>
    <r>
      <t xml:space="preserve">Prihodi iz nadležnog proračuna i od HZZO-a temeljem ugovornih obveza- </t>
    </r>
    <r>
      <rPr>
        <b/>
        <i/>
        <sz val="10"/>
        <color rgb="FF3F3F3F"/>
        <rFont val="Arial"/>
        <family val="2"/>
        <charset val="238"/>
      </rPr>
      <t>natjecaja, prijevoz</t>
    </r>
  </si>
  <si>
    <r>
      <t>Prihodi iz nadležnog proračuna i od HZZO-a temeljem ugovornih obveza-</t>
    </r>
    <r>
      <rPr>
        <b/>
        <i/>
        <sz val="10"/>
        <color rgb="FF3F3F3F"/>
        <rFont val="Arial"/>
        <family val="2"/>
        <charset val="238"/>
      </rPr>
      <t>decentralizirana sredstva</t>
    </r>
  </si>
  <si>
    <t xml:space="preserve">VIŠAK  </t>
  </si>
  <si>
    <t>3+4</t>
  </si>
  <si>
    <t>Izvor financiranja 1.3.- IZV.TROŠKOVI</t>
  </si>
  <si>
    <t>VLASTITI PRIHODI -PK</t>
  </si>
  <si>
    <t>PRIHODI ZA POSEBNE NAMJENE-PK</t>
  </si>
  <si>
    <t>POMOĆI-PK-MZOŠ</t>
  </si>
  <si>
    <t>TEKUĆE DONACIJE-PK</t>
  </si>
  <si>
    <t>Izvor financiranja 6.2.1</t>
  </si>
  <si>
    <t>GLAZBENA ŠKOLA FRANA LHOTKE</t>
  </si>
  <si>
    <t>Pomoći iz drž.pr-potres</t>
  </si>
  <si>
    <t>Prihodi od imovine-vlastiti</t>
  </si>
  <si>
    <t>Pomoći iz in.i od s. unutar općeg proračuna-potres</t>
  </si>
  <si>
    <t>POMOĆI--MIN.KULTURE</t>
  </si>
  <si>
    <t>POMOĆI-PK</t>
  </si>
  <si>
    <t>UKUPNI RASHODI 5.2</t>
  </si>
  <si>
    <t>ULAGANJA U OBJEKTE ŠKOLSTVA-obnova-MIN.KULTURE</t>
  </si>
  <si>
    <t>usvojen ŠO 10.10.2023.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</si>
</sst>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kn-41A]_-;\-* #,##0.00\ [$kn-41A]_-;_-* &quot;-&quot;??\ [$kn-41A]_-;_-@_-"/>
    <numFmt numFmtId="165" formatCode="0.00000"/>
    <numFmt numFmtId="166" formatCode="_-* #,##0.00\ [$€-1]_-;\-* #,##0.00\ [$€-1]_-;_-* &quot;-&quot;??\ [$€-1]_-;_-@_-"/>
    <numFmt numFmtId="167" formatCode="_-* #,##0\ [$kn-41A]_-;\-* #,##0\ [$kn-41A]_-;_-* &quot;-&quot;??\ [$kn-41A]_-;_-@_-"/>
    <numFmt numFmtId="168" formatCode="_-* #,##0\ [$€-1]_-;\-* #,##0\ [$€-1]_-;_-* &quot;-&quot;??\ [$€-1]_-;_-@_-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3F3F3F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3F3F3F"/>
      <name val="Arial"/>
      <family val="2"/>
      <charset val="238"/>
    </font>
    <font>
      <i/>
      <sz val="10"/>
      <color rgb="FF3F3F3F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color rgb="FF3F3F3F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8">
    <xf numFmtId="0" fontId="0" fillId="0" borderId="0"/>
    <xf numFmtId="0" fontId="20" fillId="7" borderId="6" applyNumberForma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9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37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6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1" fillId="2" borderId="6" xfId="1" quotePrefix="1" applyFont="1" applyFill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9" fillId="2" borderId="6" xfId="1" applyFont="1" applyFill="1" applyAlignment="1">
      <alignment horizontal="center"/>
    </xf>
    <xf numFmtId="0" fontId="7" fillId="2" borderId="6" xfId="1" applyFont="1" applyFill="1" applyAlignment="1">
      <alignment horizontal="center"/>
    </xf>
    <xf numFmtId="0" fontId="7" fillId="2" borderId="6" xfId="1" applyFont="1" applyFill="1" applyAlignment="1">
      <alignment horizontal="left" wrapText="1"/>
    </xf>
    <xf numFmtId="0" fontId="21" fillId="2" borderId="6" xfId="1" applyNumberFormat="1" applyFont="1" applyFill="1" applyAlignment="1" applyProtection="1">
      <alignment horizontal="left" vertical="center" wrapText="1"/>
    </xf>
    <xf numFmtId="166" fontId="22" fillId="0" borderId="0" xfId="0" applyNumberFormat="1" applyFont="1"/>
    <xf numFmtId="0" fontId="9" fillId="10" borderId="6" xfId="1" applyNumberFormat="1" applyFont="1" applyFill="1" applyAlignment="1" applyProtection="1">
      <alignment horizontal="center" vertical="center" wrapText="1"/>
    </xf>
    <xf numFmtId="0" fontId="9" fillId="10" borderId="6" xfId="1" applyNumberFormat="1" applyFont="1" applyFill="1" applyAlignment="1" applyProtection="1">
      <alignment vertical="center" wrapText="1"/>
    </xf>
    <xf numFmtId="0" fontId="7" fillId="2" borderId="6" xfId="1" applyFont="1" applyFill="1"/>
    <xf numFmtId="0" fontId="7" fillId="2" borderId="6" xfId="1" applyNumberFormat="1" applyFont="1" applyFill="1" applyAlignment="1" applyProtection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166" fontId="24" fillId="8" borderId="6" xfId="1" applyNumberFormat="1" applyFont="1" applyFill="1"/>
    <xf numFmtId="0" fontId="28" fillId="2" borderId="6" xfId="1" applyFont="1" applyFill="1"/>
    <xf numFmtId="0" fontId="29" fillId="2" borderId="6" xfId="1" applyFont="1" applyFill="1" applyAlignment="1">
      <alignment vertical="center" wrapText="1"/>
    </xf>
    <xf numFmtId="166" fontId="29" fillId="2" borderId="6" xfId="1" applyNumberFormat="1" applyFont="1" applyFill="1"/>
    <xf numFmtId="166" fontId="8" fillId="2" borderId="6" xfId="1" applyNumberFormat="1" applyFont="1" applyFill="1"/>
    <xf numFmtId="0" fontId="24" fillId="2" borderId="6" xfId="1" applyFont="1" applyFill="1"/>
    <xf numFmtId="0" fontId="8" fillId="2" borderId="6" xfId="1" applyFont="1" applyFill="1" applyAlignment="1">
      <alignment horizontal="center" vertical="center"/>
    </xf>
    <xf numFmtId="166" fontId="24" fillId="2" borderId="6" xfId="1" applyNumberFormat="1" applyFont="1" applyFill="1"/>
    <xf numFmtId="0" fontId="28" fillId="2" borderId="6" xfId="1" quotePrefix="1" applyFont="1" applyFill="1"/>
    <xf numFmtId="0" fontId="29" fillId="2" borderId="6" xfId="1" quotePrefix="1" applyFont="1" applyFill="1" applyAlignment="1">
      <alignment horizontal="center"/>
    </xf>
    <xf numFmtId="0" fontId="29" fillId="2" borderId="6" xfId="1" quotePrefix="1" applyFont="1" applyFill="1"/>
    <xf numFmtId="0" fontId="29" fillId="2" borderId="6" xfId="1" quotePrefix="1" applyFont="1" applyFill="1" applyAlignment="1">
      <alignment vertical="center" wrapText="1"/>
    </xf>
    <xf numFmtId="0" fontId="29" fillId="7" borderId="6" xfId="1" quotePrefix="1" applyFont="1"/>
    <xf numFmtId="0" fontId="29" fillId="7" borderId="6" xfId="1" applyFont="1" applyAlignment="1">
      <alignment vertical="center" wrapText="1"/>
    </xf>
    <xf numFmtId="166" fontId="29" fillId="7" borderId="6" xfId="1" applyNumberFormat="1" applyFont="1"/>
    <xf numFmtId="0" fontId="29" fillId="2" borderId="6" xfId="1" applyFont="1" applyFill="1"/>
    <xf numFmtId="0" fontId="29" fillId="2" borderId="6" xfId="1" applyFont="1" applyFill="1" applyAlignment="1">
      <alignment horizontal="center"/>
    </xf>
    <xf numFmtId="0" fontId="26" fillId="8" borderId="3" xfId="2" applyNumberFormat="1" applyFont="1" applyFill="1" applyBorder="1" applyAlignment="1" applyProtection="1">
      <alignment horizontal="left" vertical="center" wrapText="1"/>
    </xf>
    <xf numFmtId="0" fontId="26" fillId="8" borderId="3" xfId="2" applyNumberFormat="1" applyFont="1" applyFill="1" applyBorder="1" applyAlignment="1" applyProtection="1">
      <alignment horizontal="center" vertical="center" wrapText="1"/>
    </xf>
    <xf numFmtId="0" fontId="26" fillId="8" borderId="3" xfId="2" quotePrefix="1" applyFont="1" applyFill="1" applyBorder="1" applyAlignment="1">
      <alignment horizontal="center" vertical="center"/>
    </xf>
    <xf numFmtId="0" fontId="26" fillId="8" borderId="3" xfId="2" quotePrefix="1" applyFont="1" applyFill="1" applyBorder="1" applyAlignment="1">
      <alignment horizontal="left" vertical="center"/>
    </xf>
    <xf numFmtId="166" fontId="26" fillId="8" borderId="4" xfId="2" applyNumberFormat="1" applyFont="1" applyFill="1" applyBorder="1" applyAlignment="1">
      <alignment horizontal="right"/>
    </xf>
    <xf numFmtId="166" fontId="24" fillId="8" borderId="3" xfId="2" applyNumberFormat="1" applyFont="1" applyFill="1" applyBorder="1" applyAlignment="1">
      <alignment horizontal="right"/>
    </xf>
    <xf numFmtId="0" fontId="24" fillId="2" borderId="6" xfId="1" applyFont="1" applyFill="1" applyAlignment="1">
      <alignment horizontal="center"/>
    </xf>
    <xf numFmtId="0" fontId="24" fillId="14" borderId="6" xfId="1" applyNumberFormat="1" applyFont="1" applyFill="1" applyAlignment="1" applyProtection="1">
      <alignment horizontal="center" vertical="center" wrapText="1"/>
    </xf>
    <xf numFmtId="0" fontId="30" fillId="14" borderId="3" xfId="0" applyFont="1" applyFill="1" applyBorder="1" applyAlignment="1">
      <alignment horizontal="center" vertical="center" wrapText="1"/>
    </xf>
    <xf numFmtId="0" fontId="30" fillId="14" borderId="4" xfId="0" applyFont="1" applyFill="1" applyBorder="1" applyAlignment="1">
      <alignment horizontal="center" vertical="center" wrapText="1"/>
    </xf>
    <xf numFmtId="0" fontId="24" fillId="5" borderId="6" xfId="1" applyNumberFormat="1" applyFont="1" applyFill="1" applyAlignment="1" applyProtection="1">
      <alignment horizontal="center" vertical="center" wrapText="1"/>
    </xf>
    <xf numFmtId="166" fontId="25" fillId="5" borderId="6" xfId="1" applyNumberFormat="1" applyFont="1" applyFill="1" applyAlignment="1">
      <alignment horizontal="center"/>
    </xf>
    <xf numFmtId="0" fontId="30" fillId="5" borderId="4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25" fillId="5" borderId="6" xfId="1" applyFont="1" applyFill="1" applyAlignment="1">
      <alignment horizontal="center"/>
    </xf>
    <xf numFmtId="0" fontId="24" fillId="5" borderId="6" xfId="1" applyFont="1" applyFill="1" applyAlignment="1">
      <alignment horizontal="center"/>
    </xf>
    <xf numFmtId="0" fontId="27" fillId="8" borderId="3" xfId="2" applyNumberFormat="1" applyFont="1" applyFill="1" applyBorder="1" applyAlignment="1" applyProtection="1">
      <alignment horizontal="center" vertical="center" wrapText="1"/>
    </xf>
    <xf numFmtId="0" fontId="27" fillId="8" borderId="3" xfId="2" applyNumberFormat="1" applyFont="1" applyFill="1" applyBorder="1" applyAlignment="1" applyProtection="1">
      <alignment horizontal="left" vertical="center" wrapText="1"/>
    </xf>
    <xf numFmtId="166" fontId="26" fillId="8" borderId="3" xfId="2" applyNumberFormat="1" applyFont="1" applyFill="1" applyBorder="1" applyAlignment="1">
      <alignment horizontal="right"/>
    </xf>
    <xf numFmtId="0" fontId="26" fillId="8" borderId="7" xfId="2" applyFont="1" applyFill="1" applyBorder="1" applyAlignment="1">
      <alignment horizontal="center" vertical="center"/>
    </xf>
    <xf numFmtId="0" fontId="26" fillId="8" borderId="7" xfId="2" applyNumberFormat="1" applyFont="1" applyFill="1" applyBorder="1" applyAlignment="1" applyProtection="1">
      <alignment horizontal="center" vertical="center"/>
    </xf>
    <xf numFmtId="0" fontId="26" fillId="8" borderId="7" xfId="2" applyNumberFormat="1" applyFont="1" applyFill="1" applyBorder="1" applyAlignment="1" applyProtection="1">
      <alignment vertical="center" wrapText="1"/>
    </xf>
    <xf numFmtId="166" fontId="26" fillId="8" borderId="7" xfId="2" applyNumberFormat="1" applyFont="1" applyFill="1" applyBorder="1" applyAlignment="1">
      <alignment horizontal="right"/>
    </xf>
    <xf numFmtId="166" fontId="24" fillId="8" borderId="7" xfId="2" applyNumberFormat="1" applyFont="1" applyFill="1" applyBorder="1" applyAlignment="1">
      <alignment horizontal="right"/>
    </xf>
    <xf numFmtId="0" fontId="27" fillId="4" borderId="3" xfId="3" applyNumberFormat="1" applyFont="1" applyFill="1" applyBorder="1" applyAlignment="1" applyProtection="1">
      <alignment horizontal="left" vertical="center" wrapText="1"/>
    </xf>
    <xf numFmtId="0" fontId="27" fillId="4" borderId="3" xfId="3" applyNumberFormat="1" applyFont="1" applyFill="1" applyBorder="1" applyAlignment="1" applyProtection="1">
      <alignment horizontal="center" vertical="center" wrapText="1"/>
    </xf>
    <xf numFmtId="0" fontId="26" fillId="4" borderId="3" xfId="3" applyNumberFormat="1" applyFont="1" applyFill="1" applyBorder="1" applyAlignment="1" applyProtection="1">
      <alignment horizontal="center" vertical="center" wrapText="1"/>
    </xf>
    <xf numFmtId="0" fontId="26" fillId="4" borderId="3" xfId="3" applyNumberFormat="1" applyFont="1" applyFill="1" applyBorder="1" applyAlignment="1" applyProtection="1">
      <alignment horizontal="left" vertical="center" wrapText="1"/>
    </xf>
    <xf numFmtId="166" fontId="24" fillId="4" borderId="4" xfId="3" applyNumberFormat="1" applyFont="1" applyFill="1" applyBorder="1" applyAlignment="1">
      <alignment horizontal="right"/>
    </xf>
    <xf numFmtId="166" fontId="26" fillId="4" borderId="3" xfId="3" applyNumberFormat="1" applyFont="1" applyFill="1" applyBorder="1" applyAlignment="1">
      <alignment horizontal="right"/>
    </xf>
    <xf numFmtId="166" fontId="24" fillId="4" borderId="6" xfId="1" applyNumberFormat="1" applyFont="1" applyFill="1"/>
    <xf numFmtId="0" fontId="24" fillId="4" borderId="6" xfId="1" applyFont="1" applyFill="1"/>
    <xf numFmtId="0" fontId="8" fillId="4" borderId="6" xfId="1" applyFont="1" applyFill="1" applyAlignment="1">
      <alignment horizontal="center" vertical="center"/>
    </xf>
    <xf numFmtId="0" fontId="24" fillId="4" borderId="6" xfId="1" applyFont="1" applyFill="1" applyAlignment="1">
      <alignment horizontal="center"/>
    </xf>
    <xf numFmtId="0" fontId="24" fillId="4" borderId="6" xfId="1" applyFont="1" applyFill="1" applyAlignment="1">
      <alignment vertical="center" wrapText="1"/>
    </xf>
    <xf numFmtId="0" fontId="26" fillId="4" borderId="3" xfId="3" quotePrefix="1" applyFont="1" applyFill="1" applyBorder="1" applyAlignment="1">
      <alignment horizontal="left" vertical="center"/>
    </xf>
    <xf numFmtId="0" fontId="26" fillId="4" borderId="3" xfId="3" quotePrefix="1" applyFont="1" applyFill="1" applyBorder="1" applyAlignment="1">
      <alignment horizontal="center" vertical="center"/>
    </xf>
    <xf numFmtId="166" fontId="24" fillId="4" borderId="3" xfId="3" applyNumberFormat="1" applyFont="1" applyFill="1" applyBorder="1" applyAlignment="1">
      <alignment horizontal="right"/>
    </xf>
    <xf numFmtId="0" fontId="27" fillId="4" borderId="3" xfId="3" quotePrefix="1" applyFont="1" applyFill="1" applyBorder="1" applyAlignment="1">
      <alignment horizontal="left" vertical="center"/>
    </xf>
    <xf numFmtId="0" fontId="26" fillId="4" borderId="3" xfId="3" quotePrefix="1" applyFont="1" applyFill="1" applyBorder="1" applyAlignment="1">
      <alignment horizontal="left" vertical="center" wrapText="1"/>
    </xf>
    <xf numFmtId="0" fontId="26" fillId="4" borderId="7" xfId="3" quotePrefix="1" applyFont="1" applyFill="1" applyBorder="1"/>
    <xf numFmtId="0" fontId="26" fillId="4" borderId="7" xfId="3" quotePrefix="1" applyFont="1" applyFill="1" applyBorder="1" applyAlignment="1">
      <alignment horizontal="center"/>
    </xf>
    <xf numFmtId="0" fontId="24" fillId="4" borderId="7" xfId="3" applyNumberFormat="1" applyFont="1" applyFill="1" applyBorder="1" applyAlignment="1" applyProtection="1">
      <alignment horizontal="left" vertical="center" wrapText="1"/>
    </xf>
    <xf numFmtId="166" fontId="26" fillId="4" borderId="7" xfId="3" applyNumberFormat="1" applyFont="1" applyFill="1" applyBorder="1"/>
    <xf numFmtId="166" fontId="24" fillId="4" borderId="7" xfId="3" applyNumberFormat="1" applyFont="1" applyFill="1" applyBorder="1"/>
    <xf numFmtId="0" fontId="26" fillId="4" borderId="6" xfId="3" quotePrefix="1" applyFont="1" applyFill="1" applyBorder="1"/>
    <xf numFmtId="0" fontId="26" fillId="4" borderId="6" xfId="3" quotePrefix="1" applyFont="1" applyFill="1" applyBorder="1" applyAlignment="1">
      <alignment horizontal="center"/>
    </xf>
    <xf numFmtId="0" fontId="26" fillId="4" borderId="6" xfId="3" applyNumberFormat="1" applyFont="1" applyFill="1" applyBorder="1" applyAlignment="1" applyProtection="1">
      <alignment horizontal="left" vertical="center" wrapText="1"/>
    </xf>
    <xf numFmtId="166" fontId="24" fillId="4" borderId="6" xfId="3" applyNumberFormat="1" applyFont="1" applyFill="1" applyBorder="1"/>
    <xf numFmtId="0" fontId="28" fillId="4" borderId="6" xfId="1" quotePrefix="1" applyFont="1" applyFill="1" applyAlignment="1"/>
    <xf numFmtId="0" fontId="28" fillId="4" borderId="6" xfId="1" quotePrefix="1" applyFont="1" applyFill="1" applyAlignment="1">
      <alignment horizontal="center"/>
    </xf>
    <xf numFmtId="0" fontId="24" fillId="4" borderId="6" xfId="1" quotePrefix="1" applyFont="1" applyFill="1"/>
    <xf numFmtId="0" fontId="24" fillId="4" borderId="6" xfId="1" quotePrefix="1" applyFont="1" applyFill="1" applyAlignment="1">
      <alignment horizontal="center" vertical="center"/>
    </xf>
    <xf numFmtId="0" fontId="24" fillId="4" borderId="6" xfId="1" quotePrefix="1" applyFont="1" applyFill="1" applyAlignment="1">
      <alignment horizontal="center"/>
    </xf>
    <xf numFmtId="0" fontId="27" fillId="4" borderId="7" xfId="3" quotePrefix="1" applyFont="1" applyFill="1" applyBorder="1"/>
    <xf numFmtId="0" fontId="26" fillId="4" borderId="7" xfId="3" quotePrefix="1" applyFont="1" applyFill="1" applyBorder="1" applyAlignment="1">
      <alignment wrapText="1"/>
    </xf>
    <xf numFmtId="166" fontId="24" fillId="5" borderId="6" xfId="1" applyNumberFormat="1" applyFont="1" applyFill="1"/>
    <xf numFmtId="0" fontId="29" fillId="2" borderId="8" xfId="1" applyFont="1" applyFill="1" applyBorder="1" applyAlignment="1">
      <alignment wrapText="1"/>
    </xf>
    <xf numFmtId="0" fontId="24" fillId="4" borderId="6" xfId="1" quotePrefix="1" applyFont="1" applyFill="1" applyAlignment="1">
      <alignment wrapText="1"/>
    </xf>
    <xf numFmtId="0" fontId="26" fillId="10" borderId="3" xfId="3" applyNumberFormat="1" applyFont="1" applyFill="1" applyBorder="1" applyAlignment="1" applyProtection="1">
      <alignment horizontal="left" vertical="center" wrapText="1"/>
    </xf>
    <xf numFmtId="0" fontId="26" fillId="10" borderId="3" xfId="3" applyNumberFormat="1" applyFont="1" applyFill="1" applyBorder="1" applyAlignment="1" applyProtection="1">
      <alignment horizontal="center" vertical="center" wrapText="1"/>
    </xf>
    <xf numFmtId="166" fontId="24" fillId="10" borderId="3" xfId="3" applyNumberFormat="1" applyFont="1" applyFill="1" applyBorder="1" applyAlignment="1">
      <alignment horizontal="right"/>
    </xf>
    <xf numFmtId="166" fontId="26" fillId="10" borderId="3" xfId="3" applyNumberFormat="1" applyFont="1" applyFill="1" applyBorder="1" applyAlignment="1">
      <alignment horizontal="right"/>
    </xf>
    <xf numFmtId="166" fontId="24" fillId="10" borderId="6" xfId="1" applyNumberFormat="1" applyFont="1" applyFill="1"/>
    <xf numFmtId="0" fontId="28" fillId="10" borderId="6" xfId="1" quotePrefix="1" applyFont="1" applyFill="1"/>
    <xf numFmtId="0" fontId="28" fillId="10" borderId="6" xfId="1" quotePrefix="1" applyFont="1" applyFill="1" applyAlignment="1">
      <alignment horizontal="center"/>
    </xf>
    <xf numFmtId="0" fontId="24" fillId="10" borderId="6" xfId="1" quotePrefix="1" applyFont="1" applyFill="1" applyAlignment="1">
      <alignment horizontal="center"/>
    </xf>
    <xf numFmtId="166" fontId="28" fillId="10" borderId="6" xfId="1" applyNumberFormat="1" applyFont="1" applyFill="1"/>
    <xf numFmtId="0" fontId="26" fillId="10" borderId="3" xfId="3" quotePrefix="1" applyFont="1" applyFill="1" applyBorder="1" applyAlignment="1">
      <alignment horizontal="left" vertical="center"/>
    </xf>
    <xf numFmtId="0" fontId="26" fillId="10" borderId="3" xfId="3" quotePrefix="1" applyFont="1" applyFill="1" applyBorder="1" applyAlignment="1">
      <alignment horizontal="center" vertical="center"/>
    </xf>
    <xf numFmtId="0" fontId="27" fillId="10" borderId="3" xfId="3" applyFont="1" applyFill="1" applyBorder="1" applyAlignment="1">
      <alignment horizontal="left" vertical="center"/>
    </xf>
    <xf numFmtId="0" fontId="26" fillId="10" borderId="3" xfId="3" applyNumberFormat="1" applyFont="1" applyFill="1" applyBorder="1" applyAlignment="1" applyProtection="1">
      <alignment horizontal="center" vertical="center"/>
    </xf>
    <xf numFmtId="0" fontId="26" fillId="10" borderId="3" xfId="3" applyFont="1" applyFill="1" applyBorder="1" applyAlignment="1">
      <alignment horizontal="left" vertical="center"/>
    </xf>
    <xf numFmtId="0" fontId="27" fillId="10" borderId="0" xfId="0" applyFont="1" applyFill="1"/>
    <xf numFmtId="0" fontId="27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166" fontId="24" fillId="10" borderId="0" xfId="0" applyNumberFormat="1" applyFont="1" applyFill="1"/>
    <xf numFmtId="0" fontId="26" fillId="10" borderId="6" xfId="3" applyFont="1" applyFill="1" applyBorder="1"/>
    <xf numFmtId="0" fontId="26" fillId="10" borderId="6" xfId="3" applyFont="1" applyFill="1" applyBorder="1" applyAlignment="1">
      <alignment horizontal="center"/>
    </xf>
    <xf numFmtId="166" fontId="24" fillId="10" borderId="6" xfId="3" applyNumberFormat="1" applyFont="1" applyFill="1" applyBorder="1"/>
    <xf numFmtId="0" fontId="24" fillId="10" borderId="6" xfId="1" applyFont="1" applyFill="1"/>
    <xf numFmtId="0" fontId="24" fillId="10" borderId="6" xfId="1" applyFont="1" applyFill="1" applyAlignment="1">
      <alignment horizontal="center"/>
    </xf>
    <xf numFmtId="0" fontId="24" fillId="10" borderId="6" xfId="1" quotePrefix="1" applyFont="1" applyFill="1"/>
    <xf numFmtId="0" fontId="26" fillId="10" borderId="7" xfId="3" applyFont="1" applyFill="1" applyBorder="1"/>
    <xf numFmtId="0" fontId="26" fillId="10" borderId="7" xfId="3" applyFont="1" applyFill="1" applyBorder="1" applyAlignment="1">
      <alignment horizontal="center"/>
    </xf>
    <xf numFmtId="166" fontId="24" fillId="10" borderId="7" xfId="3" applyNumberFormat="1" applyFont="1" applyFill="1" applyBorder="1"/>
    <xf numFmtId="0" fontId="26" fillId="8" borderId="3" xfId="2" applyFont="1" applyFill="1" applyBorder="1" applyAlignment="1">
      <alignment horizontal="center" vertical="center"/>
    </xf>
    <xf numFmtId="0" fontId="26" fillId="8" borderId="3" xfId="2" applyNumberFormat="1" applyFont="1" applyFill="1" applyBorder="1" applyAlignment="1" applyProtection="1">
      <alignment horizontal="center" vertical="center"/>
    </xf>
    <xf numFmtId="0" fontId="26" fillId="5" borderId="3" xfId="4" applyFont="1" applyFill="1" applyBorder="1" applyAlignment="1">
      <alignment horizontal="left" vertical="center"/>
    </xf>
    <xf numFmtId="0" fontId="26" fillId="5" borderId="3" xfId="4" applyNumberFormat="1" applyFont="1" applyFill="1" applyBorder="1" applyAlignment="1" applyProtection="1">
      <alignment horizontal="center" vertical="center"/>
    </xf>
    <xf numFmtId="166" fontId="26" fillId="5" borderId="3" xfId="4" applyNumberFormat="1" applyFont="1" applyFill="1" applyBorder="1" applyAlignment="1">
      <alignment horizontal="right"/>
    </xf>
    <xf numFmtId="166" fontId="24" fillId="5" borderId="3" xfId="4" applyNumberFormat="1" applyFont="1" applyFill="1" applyBorder="1" applyAlignment="1">
      <alignment horizontal="right"/>
    </xf>
    <xf numFmtId="166" fontId="24" fillId="4" borderId="6" xfId="1" quotePrefix="1" applyNumberFormat="1" applyFont="1" applyFill="1" applyAlignment="1"/>
    <xf numFmtId="0" fontId="8" fillId="2" borderId="6" xfId="1" quotePrefix="1" applyFont="1" applyFill="1"/>
    <xf numFmtId="0" fontId="8" fillId="2" borderId="6" xfId="1" quotePrefix="1" applyFont="1" applyFill="1" applyAlignment="1">
      <alignment wrapText="1"/>
    </xf>
    <xf numFmtId="0" fontId="24" fillId="10" borderId="3" xfId="3" quotePrefix="1" applyFont="1" applyFill="1" applyBorder="1" applyAlignment="1">
      <alignment horizontal="left" vertical="center" wrapText="1"/>
    </xf>
    <xf numFmtId="0" fontId="8" fillId="2" borderId="6" xfId="1" applyFont="1" applyFill="1"/>
    <xf numFmtId="0" fontId="24" fillId="10" borderId="3" xfId="3" applyNumberFormat="1" applyFont="1" applyFill="1" applyBorder="1" applyAlignment="1" applyProtection="1">
      <alignment vertical="center" wrapText="1"/>
    </xf>
    <xf numFmtId="0" fontId="8" fillId="2" borderId="6" xfId="1" applyFont="1" applyFill="1" applyAlignment="1">
      <alignment wrapText="1"/>
    </xf>
    <xf numFmtId="0" fontId="24" fillId="10" borderId="0" xfId="0" quotePrefix="1" applyFont="1" applyFill="1" applyAlignment="1">
      <alignment wrapText="1"/>
    </xf>
    <xf numFmtId="0" fontId="24" fillId="10" borderId="6" xfId="3" quotePrefix="1" applyFont="1" applyFill="1" applyBorder="1" applyAlignment="1">
      <alignment horizontal="left" vertical="center" wrapText="1"/>
    </xf>
    <xf numFmtId="0" fontId="24" fillId="10" borderId="7" xfId="3" quotePrefix="1" applyFont="1" applyFill="1" applyBorder="1" applyAlignment="1">
      <alignment wrapText="1"/>
    </xf>
    <xf numFmtId="0" fontId="24" fillId="8" borderId="3" xfId="2" applyNumberFormat="1" applyFont="1" applyFill="1" applyBorder="1" applyAlignment="1" applyProtection="1">
      <alignment vertical="center" wrapText="1"/>
    </xf>
    <xf numFmtId="0" fontId="24" fillId="5" borderId="3" xfId="4" applyNumberFormat="1" applyFont="1" applyFill="1" applyBorder="1" applyAlignment="1" applyProtection="1">
      <alignment vertical="center" wrapText="1"/>
    </xf>
    <xf numFmtId="0" fontId="8" fillId="7" borderId="6" xfId="1" quotePrefix="1" applyFont="1" applyAlignment="1">
      <alignment horizontal="center" vertical="center"/>
    </xf>
    <xf numFmtId="0" fontId="24" fillId="4" borderId="7" xfId="3" quotePrefix="1" applyFont="1" applyFill="1" applyBorder="1" applyAlignment="1">
      <alignment horizontal="center"/>
    </xf>
    <xf numFmtId="0" fontId="8" fillId="2" borderId="6" xfId="1" quotePrefix="1" applyFont="1" applyFill="1" applyAlignment="1">
      <alignment horizontal="center" vertical="center"/>
    </xf>
    <xf numFmtId="0" fontId="24" fillId="4" borderId="6" xfId="3" quotePrefix="1" applyFont="1" applyFill="1" applyBorder="1" applyAlignment="1">
      <alignment horizontal="center"/>
    </xf>
    <xf numFmtId="0" fontId="24" fillId="4" borderId="6" xfId="1" quotePrefix="1" applyFont="1" applyFill="1" applyAlignment="1"/>
    <xf numFmtId="0" fontId="8" fillId="4" borderId="7" xfId="3" quotePrefix="1" applyFont="1" applyFill="1" applyBorder="1" applyAlignment="1">
      <alignment horizontal="center"/>
    </xf>
    <xf numFmtId="0" fontId="24" fillId="8" borderId="7" xfId="2" applyNumberFormat="1" applyFont="1" applyFill="1" applyBorder="1" applyAlignment="1" applyProtection="1">
      <alignment horizontal="center" vertical="center"/>
    </xf>
    <xf numFmtId="0" fontId="8" fillId="2" borderId="6" xfId="1" applyFont="1" applyFill="1" applyAlignment="1">
      <alignment horizontal="center"/>
    </xf>
    <xf numFmtId="0" fontId="8" fillId="4" borderId="3" xfId="3" quotePrefix="1" applyFont="1" applyFill="1" applyBorder="1" applyAlignment="1">
      <alignment horizontal="center" vertical="center"/>
    </xf>
    <xf numFmtId="0" fontId="8" fillId="2" borderId="6" xfId="1" quotePrefix="1" applyFont="1" applyFill="1" applyAlignment="1">
      <alignment horizontal="center"/>
    </xf>
    <xf numFmtId="0" fontId="24" fillId="4" borderId="3" xfId="3" quotePrefix="1" applyFont="1" applyFill="1" applyBorder="1" applyAlignment="1">
      <alignment horizontal="center" vertical="center"/>
    </xf>
    <xf numFmtId="166" fontId="8" fillId="2" borderId="6" xfId="1" applyNumberFormat="1" applyFont="1" applyFill="1" applyAlignment="1"/>
    <xf numFmtId="0" fontId="15" fillId="2" borderId="4" xfId="0" applyFont="1" applyFill="1" applyBorder="1" applyAlignment="1">
      <alignment horizontal="left" vertical="center" wrapText="1"/>
    </xf>
    <xf numFmtId="0" fontId="29" fillId="4" borderId="6" xfId="1" quotePrefix="1" applyFont="1" applyFill="1"/>
    <xf numFmtId="0" fontId="8" fillId="4" borderId="6" xfId="1" quotePrefix="1" applyFont="1" applyFill="1" applyAlignment="1">
      <alignment horizontal="center" vertical="center"/>
    </xf>
    <xf numFmtId="166" fontId="28" fillId="4" borderId="6" xfId="1" applyNumberFormat="1" applyFont="1" applyFill="1"/>
    <xf numFmtId="0" fontId="24" fillId="9" borderId="6" xfId="1" applyFont="1" applyFill="1" applyAlignment="1">
      <alignment horizontal="center"/>
    </xf>
    <xf numFmtId="166" fontId="24" fillId="9" borderId="6" xfId="1" applyNumberFormat="1" applyFont="1" applyFill="1"/>
    <xf numFmtId="0" fontId="24" fillId="9" borderId="6" xfId="1" applyFont="1" applyFill="1"/>
    <xf numFmtId="0" fontId="24" fillId="9" borderId="6" xfId="1" applyNumberFormat="1" applyFont="1" applyFill="1" applyAlignment="1" applyProtection="1">
      <alignment horizontal="left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3" fillId="2" borderId="6" xfId="1" applyFont="1" applyFill="1" applyAlignment="1">
      <alignment horizontal="center" wrapText="1"/>
    </xf>
    <xf numFmtId="0" fontId="33" fillId="2" borderId="6" xfId="1" applyFont="1" applyFill="1" applyAlignment="1">
      <alignment horizontal="center"/>
    </xf>
    <xf numFmtId="0" fontId="34" fillId="2" borderId="6" xfId="1" applyFont="1" applyFill="1"/>
    <xf numFmtId="0" fontId="35" fillId="8" borderId="6" xfId="1" applyFont="1" applyFill="1"/>
    <xf numFmtId="0" fontId="30" fillId="18" borderId="4" xfId="0" applyFont="1" applyFill="1" applyBorder="1" applyAlignment="1">
      <alignment horizontal="left" vertical="center" wrapText="1"/>
    </xf>
    <xf numFmtId="166" fontId="15" fillId="18" borderId="4" xfId="0" applyNumberFormat="1" applyFont="1" applyFill="1" applyBorder="1" applyAlignment="1">
      <alignment horizontal="right"/>
    </xf>
    <xf numFmtId="166" fontId="15" fillId="18" borderId="3" xfId="0" applyNumberFormat="1" applyFont="1" applyFill="1" applyBorder="1" applyAlignment="1">
      <alignment horizontal="right"/>
    </xf>
    <xf numFmtId="166" fontId="29" fillId="18" borderId="6" xfId="1" applyNumberFormat="1" applyFont="1" applyFill="1"/>
    <xf numFmtId="166" fontId="30" fillId="9" borderId="4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1" applyNumberFormat="1" applyFont="1" applyFill="1" applyAlignment="1" applyProtection="1">
      <alignment horizontal="left" vertical="center" wrapText="1"/>
    </xf>
    <xf numFmtId="166" fontId="8" fillId="2" borderId="6" xfId="1" applyNumberFormat="1" applyFont="1" applyFill="1" applyAlignment="1">
      <alignment horizontal="right"/>
    </xf>
    <xf numFmtId="0" fontId="35" fillId="18" borderId="6" xfId="1" applyFont="1" applyFill="1"/>
    <xf numFmtId="166" fontId="30" fillId="9" borderId="3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right"/>
    </xf>
    <xf numFmtId="166" fontId="15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5" fillId="9" borderId="4" xfId="0" applyFont="1" applyFill="1" applyBorder="1" applyAlignment="1">
      <alignment horizontal="left" vertical="center" wrapText="1"/>
    </xf>
    <xf numFmtId="166" fontId="15" fillId="9" borderId="4" xfId="0" applyNumberFormat="1" applyFont="1" applyFill="1" applyBorder="1" applyAlignment="1">
      <alignment horizontal="right"/>
    </xf>
    <xf numFmtId="166" fontId="15" fillId="9" borderId="3" xfId="0" applyNumberFormat="1" applyFont="1" applyFill="1" applyBorder="1" applyAlignment="1">
      <alignment horizontal="right"/>
    </xf>
    <xf numFmtId="166" fontId="8" fillId="9" borderId="3" xfId="0" applyNumberFormat="1" applyFont="1" applyFill="1" applyBorder="1" applyAlignment="1">
      <alignment horizontal="right"/>
    </xf>
    <xf numFmtId="0" fontId="36" fillId="8" borderId="6" xfId="2" applyFont="1" applyFill="1" applyBorder="1"/>
    <xf numFmtId="166" fontId="36" fillId="8" borderId="6" xfId="2" applyNumberFormat="1" applyFont="1" applyFill="1" applyBorder="1"/>
    <xf numFmtId="0" fontId="24" fillId="5" borderId="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6" xfId="6" applyNumberFormat="1" applyFont="1" applyFill="1" applyBorder="1" applyAlignment="1" applyProtection="1">
      <alignment horizontal="center" vertical="center" wrapText="1"/>
    </xf>
    <xf numFmtId="0" fontId="25" fillId="5" borderId="6" xfId="1" applyFont="1" applyFill="1" applyAlignment="1">
      <alignment horizontal="center" vertical="center"/>
    </xf>
    <xf numFmtId="0" fontId="26" fillId="5" borderId="4" xfId="7" applyNumberFormat="1" applyFont="1" applyFill="1" applyBorder="1" applyAlignment="1" applyProtection="1">
      <alignment horizontal="left" vertical="center" wrapText="1"/>
    </xf>
    <xf numFmtId="166" fontId="26" fillId="5" borderId="4" xfId="7" applyNumberFormat="1" applyFont="1" applyFill="1" applyBorder="1" applyAlignment="1">
      <alignment horizontal="right"/>
    </xf>
    <xf numFmtId="166" fontId="26" fillId="5" borderId="3" xfId="7" applyNumberFormat="1" applyFont="1" applyFill="1" applyBorder="1" applyAlignment="1">
      <alignment horizontal="right"/>
    </xf>
    <xf numFmtId="166" fontId="24" fillId="5" borderId="3" xfId="7" applyNumberFormat="1" applyFont="1" applyFill="1" applyBorder="1" applyAlignment="1">
      <alignment horizontal="right"/>
    </xf>
    <xf numFmtId="0" fontId="30" fillId="5" borderId="2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left" vertical="center" wrapText="1"/>
    </xf>
    <xf numFmtId="166" fontId="30" fillId="5" borderId="4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 wrapText="1"/>
    </xf>
    <xf numFmtId="0" fontId="31" fillId="8" borderId="3" xfId="2" applyNumberFormat="1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>
      <alignment horizontal="left" vertical="center"/>
    </xf>
    <xf numFmtId="166" fontId="8" fillId="2" borderId="4" xfId="0" applyNumberFormat="1" applyFont="1" applyFill="1" applyBorder="1" applyAlignment="1">
      <alignment horizontal="right"/>
    </xf>
    <xf numFmtId="166" fontId="24" fillId="10" borderId="6" xfId="1" applyNumberFormat="1" applyFont="1" applyFill="1" applyAlignment="1">
      <alignment horizontal="right"/>
    </xf>
    <xf numFmtId="166" fontId="38" fillId="0" borderId="0" xfId="0" applyNumberFormat="1" applyFont="1"/>
    <xf numFmtId="166" fontId="37" fillId="0" borderId="0" xfId="0" applyNumberFormat="1" applyFont="1"/>
    <xf numFmtId="166" fontId="39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0" fontId="26" fillId="2" borderId="3" xfId="2" applyFont="1" applyFill="1" applyBorder="1" applyAlignment="1">
      <alignment horizontal="center" vertical="center"/>
    </xf>
    <xf numFmtId="0" fontId="26" fillId="2" borderId="3" xfId="2" applyNumberFormat="1" applyFont="1" applyFill="1" applyBorder="1" applyAlignment="1" applyProtection="1">
      <alignment horizontal="center" vertical="center"/>
    </xf>
    <xf numFmtId="0" fontId="24" fillId="2" borderId="3" xfId="2" applyNumberFormat="1" applyFont="1" applyFill="1" applyBorder="1" applyAlignment="1" applyProtection="1">
      <alignment vertical="center" wrapText="1"/>
    </xf>
    <xf numFmtId="166" fontId="26" fillId="2" borderId="3" xfId="2" applyNumberFormat="1" applyFont="1" applyFill="1" applyBorder="1" applyAlignment="1">
      <alignment horizontal="right"/>
    </xf>
    <xf numFmtId="166" fontId="24" fillId="2" borderId="3" xfId="2" applyNumberFormat="1" applyFont="1" applyFill="1" applyBorder="1" applyAlignment="1">
      <alignment horizontal="right"/>
    </xf>
    <xf numFmtId="166" fontId="7" fillId="2" borderId="6" xfId="1" quotePrefix="1" applyNumberFormat="1" applyFont="1" applyFill="1" applyAlignment="1">
      <alignment wrapText="1"/>
    </xf>
    <xf numFmtId="166" fontId="8" fillId="7" borderId="6" xfId="1" applyNumberFormat="1" applyFont="1"/>
    <xf numFmtId="0" fontId="30" fillId="8" borderId="1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left" vertical="center" wrapText="1"/>
    </xf>
    <xf numFmtId="166" fontId="30" fillId="8" borderId="4" xfId="0" applyNumberFormat="1" applyFont="1" applyFill="1" applyBorder="1" applyAlignment="1">
      <alignment horizontal="right"/>
    </xf>
    <xf numFmtId="0" fontId="24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166" fontId="30" fillId="8" borderId="3" xfId="0" applyNumberFormat="1" applyFont="1" applyFill="1" applyBorder="1" applyAlignment="1">
      <alignment horizontal="right"/>
    </xf>
    <xf numFmtId="0" fontId="30" fillId="19" borderId="9" xfId="5" applyNumberFormat="1" applyFont="1" applyFill="1" applyAlignment="1" applyProtection="1">
      <alignment horizontal="left" vertical="center" wrapText="1"/>
    </xf>
    <xf numFmtId="166" fontId="15" fillId="19" borderId="9" xfId="5" applyNumberFormat="1" applyFont="1" applyFill="1" applyAlignment="1">
      <alignment horizontal="right"/>
    </xf>
    <xf numFmtId="0" fontId="35" fillId="19" borderId="6" xfId="1" applyFont="1" applyFill="1"/>
    <xf numFmtId="166" fontId="9" fillId="19" borderId="6" xfId="1" applyNumberFormat="1" applyFont="1" applyFill="1" applyAlignment="1" applyProtection="1">
      <alignment horizontal="left" vertical="center" wrapText="1"/>
    </xf>
    <xf numFmtId="166" fontId="9" fillId="19" borderId="6" xfId="1" applyNumberFormat="1" applyFont="1" applyFill="1" applyAlignment="1">
      <alignment horizontal="right"/>
    </xf>
    <xf numFmtId="166" fontId="9" fillId="19" borderId="6" xfId="1" applyNumberFormat="1" applyFont="1" applyFill="1"/>
    <xf numFmtId="0" fontId="20" fillId="3" borderId="6" xfId="1" applyNumberFormat="1" applyFill="1" applyAlignment="1" applyProtection="1">
      <alignment horizontal="left" vertical="center" wrapText="1"/>
    </xf>
    <xf numFmtId="166" fontId="24" fillId="3" borderId="6" xfId="1" applyNumberFormat="1" applyFont="1" applyFill="1" applyAlignment="1">
      <alignment horizontal="right"/>
    </xf>
    <xf numFmtId="166" fontId="30" fillId="8" borderId="4" xfId="0" applyNumberFormat="1" applyFont="1" applyFill="1" applyBorder="1" applyAlignment="1">
      <alignment horizontal="right" vertical="center" wrapText="1"/>
    </xf>
    <xf numFmtId="166" fontId="30" fillId="8" borderId="3" xfId="0" applyNumberFormat="1" applyFont="1" applyFill="1" applyBorder="1" applyAlignment="1">
      <alignment horizontal="right" vertical="center" wrapText="1"/>
    </xf>
    <xf numFmtId="166" fontId="30" fillId="8" borderId="3" xfId="0" applyNumberFormat="1" applyFont="1" applyFill="1" applyBorder="1" applyAlignment="1">
      <alignment horizontal="center" vertical="center" wrapText="1"/>
    </xf>
    <xf numFmtId="166" fontId="30" fillId="3" borderId="3" xfId="0" applyNumberFormat="1" applyFont="1" applyFill="1" applyBorder="1" applyAlignment="1">
      <alignment horizontal="right"/>
    </xf>
    <xf numFmtId="166" fontId="30" fillId="0" borderId="3" xfId="0" applyNumberFormat="1" applyFont="1" applyBorder="1" applyAlignment="1">
      <alignment horizontal="right"/>
    </xf>
    <xf numFmtId="166" fontId="30" fillId="0" borderId="3" xfId="0" applyNumberFormat="1" applyFont="1" applyBorder="1" applyAlignment="1">
      <alignment horizontal="right" wrapText="1"/>
    </xf>
    <xf numFmtId="166" fontId="24" fillId="4" borderId="1" xfId="0" quotePrefix="1" applyNumberFormat="1" applyFont="1" applyFill="1" applyBorder="1" applyAlignment="1">
      <alignment horizontal="right"/>
    </xf>
    <xf numFmtId="166" fontId="24" fillId="4" borderId="3" xfId="0" applyNumberFormat="1" applyFont="1" applyFill="1" applyBorder="1" applyAlignment="1">
      <alignment horizontal="right" wrapText="1"/>
    </xf>
    <xf numFmtId="166" fontId="24" fillId="3" borderId="1" xfId="0" quotePrefix="1" applyNumberFormat="1" applyFont="1" applyFill="1" applyBorder="1" applyAlignment="1">
      <alignment horizontal="right"/>
    </xf>
    <xf numFmtId="166" fontId="24" fillId="3" borderId="3" xfId="0" quotePrefix="1" applyNumberFormat="1" applyFont="1" applyFill="1" applyBorder="1" applyAlignment="1">
      <alignment horizontal="right"/>
    </xf>
    <xf numFmtId="166" fontId="30" fillId="3" borderId="1" xfId="0" quotePrefix="1" applyNumberFormat="1" applyFont="1" applyFill="1" applyBorder="1" applyAlignment="1">
      <alignment horizontal="right"/>
    </xf>
    <xf numFmtId="166" fontId="30" fillId="3" borderId="3" xfId="0" quotePrefix="1" applyNumberFormat="1" applyFont="1" applyFill="1" applyBorder="1" applyAlignment="1">
      <alignment horizontal="right"/>
    </xf>
    <xf numFmtId="167" fontId="15" fillId="2" borderId="4" xfId="0" applyNumberFormat="1" applyFont="1" applyFill="1" applyBorder="1" applyAlignment="1">
      <alignment horizontal="right"/>
    </xf>
    <xf numFmtId="167" fontId="15" fillId="2" borderId="3" xfId="0" applyNumberFormat="1" applyFont="1" applyFill="1" applyBorder="1" applyAlignment="1">
      <alignment horizontal="right"/>
    </xf>
    <xf numFmtId="168" fontId="15" fillId="2" borderId="3" xfId="0" applyNumberFormat="1" applyFont="1" applyFill="1" applyBorder="1" applyAlignment="1">
      <alignment horizontal="right"/>
    </xf>
    <xf numFmtId="168" fontId="15" fillId="2" borderId="3" xfId="0" applyNumberFormat="1" applyFont="1" applyFill="1" applyBorder="1" applyAlignment="1">
      <alignment horizontal="right" wrapText="1"/>
    </xf>
    <xf numFmtId="166" fontId="27" fillId="9" borderId="0" xfId="0" applyNumberFormat="1" applyFont="1" applyFill="1"/>
    <xf numFmtId="166" fontId="30" fillId="2" borderId="4" xfId="0" applyNumberFormat="1" applyFont="1" applyFill="1" applyBorder="1" applyAlignment="1">
      <alignment horizontal="right"/>
    </xf>
    <xf numFmtId="166" fontId="24" fillId="2" borderId="4" xfId="0" applyNumberFormat="1" applyFont="1" applyFill="1" applyBorder="1" applyAlignment="1">
      <alignment horizontal="right"/>
    </xf>
    <xf numFmtId="0" fontId="30" fillId="19" borderId="18" xfId="5" applyNumberFormat="1" applyFont="1" applyFill="1" applyBorder="1" applyAlignment="1" applyProtection="1">
      <alignment horizontal="left" vertical="center" wrapText="1"/>
    </xf>
    <xf numFmtId="0" fontId="40" fillId="18" borderId="4" xfId="0" applyFont="1" applyFill="1" applyBorder="1" applyAlignment="1">
      <alignment horizontal="left" vertical="center" wrapText="1"/>
    </xf>
    <xf numFmtId="0" fontId="8" fillId="2" borderId="19" xfId="1" applyNumberFormat="1" applyFont="1" applyFill="1" applyBorder="1" applyAlignment="1" applyProtection="1">
      <alignment horizontal="center" vertical="center" wrapText="1"/>
    </xf>
    <xf numFmtId="0" fontId="8" fillId="2" borderId="20" xfId="1" applyNumberFormat="1" applyFont="1" applyFill="1" applyBorder="1" applyAlignment="1" applyProtection="1">
      <alignment horizontal="center" vertical="center" wrapText="1"/>
    </xf>
    <xf numFmtId="0" fontId="8" fillId="2" borderId="21" xfId="1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0" fillId="2" borderId="0" xfId="0" applyFill="1"/>
    <xf numFmtId="0" fontId="1" fillId="2" borderId="5" xfId="0" applyFont="1" applyFill="1" applyBorder="1" applyAlignment="1">
      <alignment horizontal="center" vertical="center"/>
    </xf>
    <xf numFmtId="4" fontId="0" fillId="0" borderId="0" xfId="0" applyNumberFormat="1"/>
    <xf numFmtId="0" fontId="30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4" fillId="3" borderId="15" xfId="1" applyNumberFormat="1" applyFont="1" applyFill="1" applyBorder="1" applyAlignment="1" applyProtection="1">
      <alignment horizontal="center" vertical="center" wrapText="1"/>
    </xf>
    <xf numFmtId="0" fontId="24" fillId="3" borderId="16" xfId="1" applyNumberFormat="1" applyFont="1" applyFill="1" applyBorder="1" applyAlignment="1" applyProtection="1">
      <alignment horizontal="center" vertical="center" wrapText="1"/>
    </xf>
    <xf numFmtId="0" fontId="24" fillId="3" borderId="17" xfId="1" applyNumberFormat="1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3" fillId="2" borderId="6" xfId="1" applyFont="1" applyFill="1" applyAlignment="1">
      <alignment horizontal="center"/>
    </xf>
    <xf numFmtId="0" fontId="30" fillId="19" borderId="10" xfId="5" applyNumberFormat="1" applyFont="1" applyFill="1" applyBorder="1" applyAlignment="1" applyProtection="1">
      <alignment horizontal="center" vertical="center" wrapText="1"/>
    </xf>
    <xf numFmtId="0" fontId="30" fillId="19" borderId="2" xfId="5" applyNumberFormat="1" applyFont="1" applyFill="1" applyBorder="1" applyAlignment="1" applyProtection="1">
      <alignment horizontal="center" vertical="center" wrapText="1"/>
    </xf>
    <xf numFmtId="0" fontId="30" fillId="19" borderId="11" xfId="5" applyNumberFormat="1" applyFont="1" applyFill="1" applyBorder="1" applyAlignment="1" applyProtection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8" borderId="4" xfId="0" applyFont="1" applyFill="1" applyBorder="1" applyAlignment="1">
      <alignment horizontal="center" vertical="center" wrapText="1"/>
    </xf>
    <xf numFmtId="0" fontId="26" fillId="5" borderId="1" xfId="7" applyNumberFormat="1" applyFont="1" applyFill="1" applyBorder="1" applyAlignment="1" applyProtection="1">
      <alignment horizontal="center" vertical="center" wrapText="1"/>
    </xf>
    <xf numFmtId="0" fontId="26" fillId="5" borderId="2" xfId="7" applyNumberFormat="1" applyFont="1" applyFill="1" applyBorder="1" applyAlignment="1" applyProtection="1">
      <alignment horizontal="center" vertical="center" wrapText="1"/>
    </xf>
    <xf numFmtId="0" fontId="26" fillId="5" borderId="4" xfId="7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8" borderId="2" xfId="0" applyFont="1" applyFill="1" applyBorder="1" applyAlignment="1">
      <alignment horizontal="center" vertical="center" wrapText="1"/>
    </xf>
    <xf numFmtId="0" fontId="30" fillId="18" borderId="4" xfId="0" applyFont="1" applyFill="1" applyBorder="1" applyAlignment="1">
      <alignment horizontal="center" vertical="center" wrapText="1"/>
    </xf>
    <xf numFmtId="166" fontId="9" fillId="19" borderId="6" xfId="1" applyNumberFormat="1" applyFont="1" applyFill="1" applyAlignment="1" applyProtection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8" fillId="2" borderId="13" xfId="1" applyNumberFormat="1" applyFont="1" applyFill="1" applyBorder="1" applyAlignment="1" applyProtection="1">
      <alignment horizontal="center" vertical="center" wrapText="1"/>
    </xf>
    <xf numFmtId="0" fontId="8" fillId="2" borderId="14" xfId="1" applyNumberFormat="1" applyFont="1" applyFill="1" applyBorder="1" applyAlignment="1" applyProtection="1">
      <alignment horizontal="center" vertical="center" wrapText="1"/>
    </xf>
    <xf numFmtId="0" fontId="36" fillId="8" borderId="6" xfId="2" applyFont="1" applyFill="1" applyBorder="1" applyAlignment="1">
      <alignment horizontal="center"/>
    </xf>
    <xf numFmtId="0" fontId="0" fillId="0" borderId="0" xfId="0"/>
    <xf numFmtId="0" fontId="3" fillId="20" borderId="0" xfId="0" applyFont="1" applyFill="1" applyAlignment="1">
      <alignment vertical="center" wrapText="1"/>
    </xf>
  </cellXfs>
  <cellStyles count="8">
    <cellStyle name="20% - Isticanje4" xfId="3" builtinId="42"/>
    <cellStyle name="40% - Isticanje2" xfId="2" builtinId="35"/>
    <cellStyle name="40% - Isticanje3" xfId="6" builtinId="39"/>
    <cellStyle name="40% - Isticanje4" xfId="4" builtinId="43"/>
    <cellStyle name="40% - Isticanje5" xfId="7" builtinId="47"/>
    <cellStyle name="Bilješka" xfId="5" builtinId="10"/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workbookViewId="0">
      <selection activeCell="N25" sqref="N2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321" t="s">
        <v>35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8" x14ac:dyDescent="0.25">
      <c r="A2" s="339" t="s">
        <v>137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8" x14ac:dyDescent="0.25">
      <c r="A3" s="340" t="s">
        <v>138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8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x14ac:dyDescent="0.25">
      <c r="A5" s="321" t="s">
        <v>21</v>
      </c>
      <c r="B5" s="321"/>
      <c r="C5" s="321"/>
      <c r="D5" s="321"/>
      <c r="E5" s="321"/>
      <c r="F5" s="321"/>
      <c r="G5" s="321"/>
      <c r="H5" s="321"/>
      <c r="I5" s="334"/>
      <c r="J5" s="334"/>
    </row>
    <row r="6" spans="1:10" ht="18" x14ac:dyDescent="0.25">
      <c r="A6" s="3"/>
      <c r="B6" s="3"/>
      <c r="C6" s="3"/>
      <c r="D6" s="3"/>
      <c r="E6" s="3"/>
      <c r="F6" s="3"/>
      <c r="G6" s="3"/>
      <c r="H6" s="3"/>
      <c r="I6" s="373" t="s">
        <v>158</v>
      </c>
      <c r="J6" s="4"/>
    </row>
    <row r="7" spans="1:10" ht="15.75" x14ac:dyDescent="0.25">
      <c r="A7" s="321" t="s">
        <v>27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8" x14ac:dyDescent="0.25">
      <c r="A8" s="1"/>
      <c r="B8" s="2"/>
      <c r="C8" s="2"/>
      <c r="D8" s="2"/>
      <c r="E8" s="5"/>
      <c r="F8" s="6"/>
      <c r="G8" s="313"/>
      <c r="H8" s="313"/>
      <c r="I8" s="6"/>
      <c r="J8" s="28" t="s">
        <v>40</v>
      </c>
    </row>
    <row r="9" spans="1:10" ht="25.5" x14ac:dyDescent="0.25">
      <c r="A9" s="24"/>
      <c r="B9" s="25"/>
      <c r="C9" s="25"/>
      <c r="D9" s="26"/>
      <c r="E9" s="27"/>
      <c r="F9" s="46" t="s">
        <v>41</v>
      </c>
      <c r="G9" s="46" t="s">
        <v>39</v>
      </c>
      <c r="H9" s="46" t="s">
        <v>49</v>
      </c>
      <c r="I9" s="46" t="s">
        <v>50</v>
      </c>
      <c r="J9" s="46" t="s">
        <v>51</v>
      </c>
    </row>
    <row r="10" spans="1:10" x14ac:dyDescent="0.25">
      <c r="A10" s="326" t="s">
        <v>0</v>
      </c>
      <c r="B10" s="320"/>
      <c r="C10" s="320"/>
      <c r="D10" s="320"/>
      <c r="E10" s="335"/>
      <c r="F10" s="290">
        <f>F11+F12</f>
        <v>1434738.4</v>
      </c>
      <c r="G10" s="290">
        <f>G11+G12</f>
        <v>1490317</v>
      </c>
      <c r="H10" s="290">
        <f t="shared" ref="H10:J10" si="0">H11+H12</f>
        <v>1536005</v>
      </c>
      <c r="I10" s="290">
        <f t="shared" si="0"/>
        <v>1206005</v>
      </c>
      <c r="J10" s="290">
        <f t="shared" si="0"/>
        <v>1206005</v>
      </c>
    </row>
    <row r="11" spans="1:10" x14ac:dyDescent="0.25">
      <c r="A11" s="336" t="s">
        <v>43</v>
      </c>
      <c r="B11" s="337"/>
      <c r="C11" s="337"/>
      <c r="D11" s="337"/>
      <c r="E11" s="333"/>
      <c r="F11" s="291">
        <v>1434738.4</v>
      </c>
      <c r="G11" s="291">
        <v>1490317</v>
      </c>
      <c r="H11" s="291">
        <v>1536005</v>
      </c>
      <c r="I11" s="291">
        <f>' Račun prihoda i rashoda'!G11</f>
        <v>1206005</v>
      </c>
      <c r="J11" s="291">
        <f>' Račun prihoda i rashoda'!H11</f>
        <v>1206005</v>
      </c>
    </row>
    <row r="12" spans="1:10" x14ac:dyDescent="0.25">
      <c r="A12" s="332" t="s">
        <v>44</v>
      </c>
      <c r="B12" s="333"/>
      <c r="C12" s="333"/>
      <c r="D12" s="333"/>
      <c r="E12" s="333"/>
      <c r="F12" s="291">
        <v>0</v>
      </c>
      <c r="G12" s="291">
        <v>0</v>
      </c>
      <c r="H12" s="291">
        <v>0</v>
      </c>
      <c r="I12" s="291">
        <f>' Račun prihoda i rashoda'!G19</f>
        <v>0</v>
      </c>
      <c r="J12" s="291">
        <f>' Račun prihoda i rashoda'!G19</f>
        <v>0</v>
      </c>
    </row>
    <row r="13" spans="1:10" x14ac:dyDescent="0.25">
      <c r="A13" s="29" t="s">
        <v>1</v>
      </c>
      <c r="B13" s="36"/>
      <c r="C13" s="36"/>
      <c r="D13" s="36"/>
      <c r="E13" s="36"/>
      <c r="F13" s="290">
        <f>F14+F15</f>
        <v>1092186.1200000001</v>
      </c>
      <c r="G13" s="290">
        <f t="shared" ref="G13:J13" si="1">G14+G15</f>
        <v>1490317</v>
      </c>
      <c r="H13" s="290">
        <f t="shared" si="1"/>
        <v>1536005</v>
      </c>
      <c r="I13" s="290">
        <f t="shared" si="1"/>
        <v>1206005</v>
      </c>
      <c r="J13" s="290">
        <f t="shared" si="1"/>
        <v>1206005</v>
      </c>
    </row>
    <row r="14" spans="1:10" x14ac:dyDescent="0.25">
      <c r="A14" s="338" t="s">
        <v>45</v>
      </c>
      <c r="B14" s="337"/>
      <c r="C14" s="337"/>
      <c r="D14" s="337"/>
      <c r="E14" s="337"/>
      <c r="F14" s="291">
        <v>1063697.32</v>
      </c>
      <c r="G14" s="291">
        <v>1163755.5900000001</v>
      </c>
      <c r="H14" s="291">
        <v>1162648</v>
      </c>
      <c r="I14" s="291">
        <f>' Račun prihoda i rashoda'!G28</f>
        <v>1162648</v>
      </c>
      <c r="J14" s="292">
        <f>' Račun prihoda i rashoda'!H28</f>
        <v>1162648</v>
      </c>
    </row>
    <row r="15" spans="1:10" x14ac:dyDescent="0.25">
      <c r="A15" s="332" t="s">
        <v>46</v>
      </c>
      <c r="B15" s="333"/>
      <c r="C15" s="333"/>
      <c r="D15" s="333"/>
      <c r="E15" s="333"/>
      <c r="F15" s="291">
        <v>28488.799999999999</v>
      </c>
      <c r="G15" s="291">
        <v>326561.40999999997</v>
      </c>
      <c r="H15" s="291">
        <v>373357</v>
      </c>
      <c r="I15" s="291">
        <f>' Račun prihoda i rashoda'!G33</f>
        <v>43357</v>
      </c>
      <c r="J15" s="292">
        <f>' Račun prihoda i rashoda'!H33</f>
        <v>43357</v>
      </c>
    </row>
    <row r="16" spans="1:10" x14ac:dyDescent="0.25">
      <c r="A16" s="319" t="s">
        <v>68</v>
      </c>
      <c r="B16" s="320"/>
      <c r="C16" s="320"/>
      <c r="D16" s="320"/>
      <c r="E16" s="320"/>
      <c r="F16" s="290">
        <f>F10-F13</f>
        <v>342552.2799999998</v>
      </c>
      <c r="G16" s="290">
        <f t="shared" ref="G16:J16" si="2">G10-G13</f>
        <v>0</v>
      </c>
      <c r="H16" s="290">
        <f t="shared" si="2"/>
        <v>0</v>
      </c>
      <c r="I16" s="290">
        <f t="shared" si="2"/>
        <v>0</v>
      </c>
      <c r="J16" s="290">
        <f t="shared" si="2"/>
        <v>0</v>
      </c>
    </row>
    <row r="17" spans="1:10" ht="18" x14ac:dyDescent="0.25">
      <c r="A17" s="3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15.75" x14ac:dyDescent="0.25">
      <c r="A18" s="321" t="s">
        <v>28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10" ht="18" x14ac:dyDescent="0.25">
      <c r="A19" s="3"/>
      <c r="B19" s="20"/>
      <c r="C19" s="20"/>
      <c r="D19" s="20"/>
      <c r="E19" s="20"/>
      <c r="F19" s="20"/>
      <c r="G19" s="20"/>
      <c r="H19" s="21"/>
      <c r="I19" s="21"/>
      <c r="J19" s="21"/>
    </row>
    <row r="20" spans="1:10" ht="25.5" x14ac:dyDescent="0.25">
      <c r="A20" s="24"/>
      <c r="B20" s="25"/>
      <c r="C20" s="25"/>
      <c r="D20" s="26"/>
      <c r="E20" s="27"/>
      <c r="F20" s="46" t="s">
        <v>41</v>
      </c>
      <c r="G20" s="46" t="s">
        <v>39</v>
      </c>
      <c r="H20" s="46" t="s">
        <v>49</v>
      </c>
      <c r="I20" s="46" t="s">
        <v>50</v>
      </c>
      <c r="J20" s="46" t="s">
        <v>51</v>
      </c>
    </row>
    <row r="21" spans="1:10" x14ac:dyDescent="0.25">
      <c r="A21" s="332" t="s">
        <v>47</v>
      </c>
      <c r="B21" s="333"/>
      <c r="C21" s="333"/>
      <c r="D21" s="333"/>
      <c r="E21" s="333"/>
      <c r="F21" s="291"/>
      <c r="G21" s="291"/>
      <c r="H21" s="291"/>
      <c r="I21" s="291"/>
      <c r="J21" s="292"/>
    </row>
    <row r="22" spans="1:10" x14ac:dyDescent="0.25">
      <c r="A22" s="332" t="s">
        <v>48</v>
      </c>
      <c r="B22" s="333"/>
      <c r="C22" s="333"/>
      <c r="D22" s="333"/>
      <c r="E22" s="333"/>
      <c r="F22" s="291"/>
      <c r="G22" s="291"/>
      <c r="H22" s="291"/>
      <c r="I22" s="291"/>
      <c r="J22" s="292"/>
    </row>
    <row r="23" spans="1:10" x14ac:dyDescent="0.25">
      <c r="A23" s="319" t="s">
        <v>2</v>
      </c>
      <c r="B23" s="320"/>
      <c r="C23" s="320"/>
      <c r="D23" s="320"/>
      <c r="E23" s="320"/>
      <c r="F23" s="290"/>
      <c r="G23" s="290"/>
      <c r="H23" s="290"/>
      <c r="I23" s="290"/>
      <c r="J23" s="290"/>
    </row>
    <row r="24" spans="1:10" x14ac:dyDescent="0.25">
      <c r="A24" s="319" t="s">
        <v>69</v>
      </c>
      <c r="B24" s="320"/>
      <c r="C24" s="320"/>
      <c r="D24" s="320"/>
      <c r="E24" s="320"/>
      <c r="F24" s="290"/>
      <c r="G24" s="290"/>
      <c r="H24" s="290"/>
      <c r="I24" s="290"/>
      <c r="J24" s="290"/>
    </row>
    <row r="25" spans="1:10" ht="18" x14ac:dyDescent="0.25">
      <c r="A25" s="19"/>
      <c r="B25" s="20"/>
      <c r="C25" s="20"/>
      <c r="D25" s="20"/>
      <c r="E25" s="20"/>
      <c r="F25" s="20"/>
      <c r="G25" s="20"/>
      <c r="H25" s="21"/>
      <c r="I25" s="21"/>
      <c r="J25" s="21"/>
    </row>
    <row r="26" spans="1:10" ht="15.75" x14ac:dyDescent="0.25">
      <c r="A26" s="321" t="s">
        <v>70</v>
      </c>
      <c r="B26" s="322"/>
      <c r="C26" s="322"/>
      <c r="D26" s="322"/>
      <c r="E26" s="322"/>
      <c r="F26" s="322"/>
      <c r="G26" s="322"/>
      <c r="H26" s="322"/>
      <c r="I26" s="322"/>
      <c r="J26" s="322"/>
    </row>
    <row r="27" spans="1:10" ht="15.75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5.5" x14ac:dyDescent="0.25">
      <c r="A28" s="24"/>
      <c r="B28" s="25"/>
      <c r="C28" s="25"/>
      <c r="D28" s="26"/>
      <c r="E28" s="27"/>
      <c r="F28" s="46" t="s">
        <v>41</v>
      </c>
      <c r="G28" s="46" t="s">
        <v>39</v>
      </c>
      <c r="H28" s="46" t="s">
        <v>49</v>
      </c>
      <c r="I28" s="46" t="s">
        <v>50</v>
      </c>
      <c r="J28" s="46" t="s">
        <v>51</v>
      </c>
    </row>
    <row r="29" spans="1:10" ht="15" customHeight="1" x14ac:dyDescent="0.25">
      <c r="A29" s="323" t="s">
        <v>71</v>
      </c>
      <c r="B29" s="324"/>
      <c r="C29" s="324"/>
      <c r="D29" s="324"/>
      <c r="E29" s="325"/>
      <c r="F29" s="293">
        <v>313455.32</v>
      </c>
      <c r="G29" s="293">
        <v>280577</v>
      </c>
      <c r="H29" s="293">
        <v>330000</v>
      </c>
      <c r="I29" s="293">
        <v>0</v>
      </c>
      <c r="J29" s="294">
        <v>0</v>
      </c>
    </row>
    <row r="30" spans="1:10" ht="15" customHeight="1" x14ac:dyDescent="0.25">
      <c r="A30" s="319" t="s">
        <v>72</v>
      </c>
      <c r="B30" s="320"/>
      <c r="C30" s="320"/>
      <c r="D30" s="320"/>
      <c r="E30" s="320"/>
      <c r="F30" s="295">
        <v>29096.959999999999</v>
      </c>
      <c r="G30" s="295">
        <v>0</v>
      </c>
      <c r="H30" s="295">
        <v>0</v>
      </c>
      <c r="I30" s="295">
        <f t="shared" ref="I30:J30" si="3">I24+I29</f>
        <v>0</v>
      </c>
      <c r="J30" s="296">
        <f t="shared" si="3"/>
        <v>0</v>
      </c>
    </row>
    <row r="31" spans="1:10" ht="45" customHeight="1" x14ac:dyDescent="0.25">
      <c r="A31" s="326" t="s">
        <v>73</v>
      </c>
      <c r="B31" s="327"/>
      <c r="C31" s="327"/>
      <c r="D31" s="327"/>
      <c r="E31" s="328"/>
      <c r="F31" s="295">
        <f>F29+F30</f>
        <v>342552.28</v>
      </c>
      <c r="G31" s="295">
        <f t="shared" ref="G31:J31" si="4">G16+G23+G29-G30</f>
        <v>280577</v>
      </c>
      <c r="H31" s="295">
        <v>0</v>
      </c>
      <c r="I31" s="295">
        <v>0</v>
      </c>
      <c r="J31" s="296">
        <f t="shared" si="4"/>
        <v>0</v>
      </c>
    </row>
    <row r="32" spans="1:10" ht="15.75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</row>
    <row r="33" spans="1:13" ht="15.75" x14ac:dyDescent="0.25">
      <c r="A33" s="329" t="s">
        <v>67</v>
      </c>
      <c r="B33" s="329"/>
      <c r="C33" s="329"/>
      <c r="D33" s="329"/>
      <c r="E33" s="329"/>
      <c r="F33" s="329"/>
      <c r="G33" s="329"/>
      <c r="H33" s="329"/>
      <c r="I33" s="329"/>
      <c r="J33" s="329"/>
    </row>
    <row r="34" spans="1:13" ht="18" x14ac:dyDescent="0.25">
      <c r="A34" s="39"/>
      <c r="B34" s="40"/>
      <c r="C34" s="40"/>
      <c r="D34" s="40"/>
      <c r="E34" s="40"/>
      <c r="F34" s="40"/>
      <c r="G34" s="40"/>
      <c r="H34" s="41"/>
      <c r="I34" s="41"/>
      <c r="J34" s="41"/>
      <c r="M34" t="s">
        <v>139</v>
      </c>
    </row>
    <row r="35" spans="1:13" ht="25.5" x14ac:dyDescent="0.25">
      <c r="A35" s="42"/>
      <c r="B35" s="43"/>
      <c r="C35" s="43"/>
      <c r="D35" s="44"/>
      <c r="E35" s="45"/>
      <c r="F35" s="47" t="s">
        <v>41</v>
      </c>
      <c r="G35" s="47" t="s">
        <v>39</v>
      </c>
      <c r="H35" s="47" t="s">
        <v>49</v>
      </c>
      <c r="I35" s="47" t="s">
        <v>50</v>
      </c>
      <c r="J35" s="47" t="s">
        <v>51</v>
      </c>
    </row>
    <row r="36" spans="1:13" x14ac:dyDescent="0.25">
      <c r="A36" s="323" t="s">
        <v>71</v>
      </c>
      <c r="B36" s="324"/>
      <c r="C36" s="324"/>
      <c r="D36" s="324"/>
      <c r="E36" s="325"/>
      <c r="F36" s="293">
        <v>0</v>
      </c>
      <c r="G36" s="293" t="s">
        <v>139</v>
      </c>
      <c r="H36" s="293">
        <v>330000</v>
      </c>
      <c r="I36" s="293">
        <v>0</v>
      </c>
      <c r="J36" s="294">
        <f>I39</f>
        <v>0</v>
      </c>
    </row>
    <row r="37" spans="1:13" ht="28.5" customHeight="1" x14ac:dyDescent="0.25">
      <c r="A37" s="323" t="s">
        <v>74</v>
      </c>
      <c r="B37" s="324"/>
      <c r="C37" s="324"/>
      <c r="D37" s="324"/>
      <c r="E37" s="325"/>
      <c r="F37" s="293">
        <v>0</v>
      </c>
      <c r="G37" s="293">
        <v>0</v>
      </c>
      <c r="H37" s="293">
        <v>0</v>
      </c>
      <c r="I37" s="293">
        <v>0</v>
      </c>
      <c r="J37" s="294">
        <v>0</v>
      </c>
    </row>
    <row r="38" spans="1:13" x14ac:dyDescent="0.25">
      <c r="A38" s="323" t="s">
        <v>75</v>
      </c>
      <c r="B38" s="330"/>
      <c r="C38" s="330"/>
      <c r="D38" s="330"/>
      <c r="E38" s="331"/>
      <c r="F38" s="293">
        <v>0</v>
      </c>
      <c r="G38" s="293">
        <v>0</v>
      </c>
      <c r="H38" s="293">
        <v>0</v>
      </c>
      <c r="I38" s="293">
        <v>0</v>
      </c>
      <c r="J38" s="294">
        <v>0</v>
      </c>
    </row>
    <row r="39" spans="1:13" ht="15" customHeight="1" x14ac:dyDescent="0.25">
      <c r="A39" s="319" t="s">
        <v>72</v>
      </c>
      <c r="B39" s="320"/>
      <c r="C39" s="320"/>
      <c r="D39" s="320"/>
      <c r="E39" s="320"/>
      <c r="F39" s="297">
        <f>SUM(F36:F38)</f>
        <v>0</v>
      </c>
      <c r="G39" s="297" t="s">
        <v>139</v>
      </c>
      <c r="H39" s="297">
        <v>0</v>
      </c>
      <c r="I39" s="297">
        <v>0</v>
      </c>
      <c r="J39" s="298">
        <f t="shared" ref="J39" si="5">J36-J37+J38</f>
        <v>0</v>
      </c>
    </row>
    <row r="40" spans="1:13" ht="17.25" customHeight="1" x14ac:dyDescent="0.25"/>
    <row r="41" spans="1:13" x14ac:dyDescent="0.25">
      <c r="A41" s="317" t="s">
        <v>42</v>
      </c>
      <c r="B41" s="318"/>
      <c r="C41" s="318"/>
      <c r="D41" s="318"/>
      <c r="E41" s="318"/>
      <c r="F41" s="318"/>
      <c r="G41" s="318"/>
      <c r="H41" s="318"/>
      <c r="I41" s="318"/>
      <c r="J41" s="318"/>
    </row>
    <row r="42" spans="1:13" ht="9" customHeight="1" x14ac:dyDescent="0.25"/>
    <row r="45" spans="1:13" x14ac:dyDescent="0.25">
      <c r="G45" s="51"/>
    </row>
    <row r="46" spans="1:13" x14ac:dyDescent="0.25">
      <c r="F46" s="49"/>
      <c r="G46" s="51"/>
    </row>
    <row r="47" spans="1:13" x14ac:dyDescent="0.25">
      <c r="F47" s="49"/>
      <c r="G47" s="51"/>
    </row>
    <row r="48" spans="1:13" x14ac:dyDescent="0.25">
      <c r="F48" s="49"/>
      <c r="G48" s="51"/>
    </row>
    <row r="49" spans="6:7" x14ac:dyDescent="0.25">
      <c r="F49" s="49"/>
      <c r="G49" s="51"/>
    </row>
    <row r="50" spans="6:7" x14ac:dyDescent="0.25">
      <c r="F50" s="49"/>
      <c r="G50" s="51"/>
    </row>
    <row r="51" spans="6:7" x14ac:dyDescent="0.25">
      <c r="F51" s="49"/>
      <c r="G51" s="51"/>
    </row>
    <row r="52" spans="6:7" x14ac:dyDescent="0.25">
      <c r="G52" s="51"/>
    </row>
    <row r="53" spans="6:7" x14ac:dyDescent="0.25">
      <c r="F53" s="49"/>
      <c r="G53" s="51"/>
    </row>
    <row r="54" spans="6:7" x14ac:dyDescent="0.25">
      <c r="G54" s="51"/>
    </row>
    <row r="55" spans="6:7" x14ac:dyDescent="0.25">
      <c r="G55" s="51"/>
    </row>
    <row r="56" spans="6:7" x14ac:dyDescent="0.25">
      <c r="F56" s="49"/>
      <c r="G56" s="51"/>
    </row>
    <row r="57" spans="6:7" x14ac:dyDescent="0.25">
      <c r="F57" s="49"/>
      <c r="G57" s="51"/>
    </row>
    <row r="58" spans="6:7" x14ac:dyDescent="0.25">
      <c r="F58" s="49"/>
      <c r="G58" s="51"/>
    </row>
    <row r="59" spans="6:7" x14ac:dyDescent="0.25">
      <c r="F59" s="49"/>
      <c r="G59" s="51"/>
    </row>
    <row r="60" spans="6:7" x14ac:dyDescent="0.25">
      <c r="G60" s="51"/>
    </row>
    <row r="62" spans="6:7" x14ac:dyDescent="0.25">
      <c r="G62" s="51"/>
    </row>
  </sheetData>
  <mergeCells count="26">
    <mergeCell ref="A22:E22"/>
    <mergeCell ref="A1:J1"/>
    <mergeCell ref="A5:J5"/>
    <mergeCell ref="A7:J7"/>
    <mergeCell ref="A10:E10"/>
    <mergeCell ref="A11:E11"/>
    <mergeCell ref="A12:E12"/>
    <mergeCell ref="A14:E14"/>
    <mergeCell ref="A15:E15"/>
    <mergeCell ref="A16:E16"/>
    <mergeCell ref="A18:J18"/>
    <mergeCell ref="A21:E21"/>
    <mergeCell ref="A2:J2"/>
    <mergeCell ref="A3:J3"/>
    <mergeCell ref="A41:J41"/>
    <mergeCell ref="A23:E23"/>
    <mergeCell ref="A24:E24"/>
    <mergeCell ref="A26:J26"/>
    <mergeCell ref="A29:E29"/>
    <mergeCell ref="A30:E30"/>
    <mergeCell ref="A31:E31"/>
    <mergeCell ref="A33:J33"/>
    <mergeCell ref="A36:E36"/>
    <mergeCell ref="A37:E37"/>
    <mergeCell ref="A38:E38"/>
    <mergeCell ref="A39:E39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workbookViewId="0">
      <selection activeCell="K15" sqref="K15"/>
    </sheetView>
  </sheetViews>
  <sheetFormatPr defaultRowHeight="15" x14ac:dyDescent="0.25"/>
  <cols>
    <col min="1" max="1" width="8.5703125" bestFit="1" customWidth="1"/>
    <col min="2" max="2" width="8.42578125" bestFit="1" customWidth="1"/>
    <col min="3" max="3" width="42.140625" customWidth="1"/>
    <col min="4" max="8" width="25.28515625" customWidth="1"/>
    <col min="11" max="11" width="20.85546875" customWidth="1"/>
  </cols>
  <sheetData>
    <row r="1" spans="1:11" ht="42" customHeight="1" x14ac:dyDescent="0.25">
      <c r="A1" s="321" t="s">
        <v>35</v>
      </c>
      <c r="B1" s="321"/>
      <c r="C1" s="321"/>
      <c r="D1" s="321"/>
      <c r="E1" s="321"/>
      <c r="F1" s="321"/>
      <c r="G1" s="321"/>
      <c r="H1" s="321"/>
    </row>
    <row r="2" spans="1:11" ht="18" customHeight="1" x14ac:dyDescent="0.25">
      <c r="A2" s="339" t="s">
        <v>150</v>
      </c>
      <c r="B2" s="339"/>
      <c r="C2" s="339"/>
      <c r="D2" s="339"/>
      <c r="E2" s="339"/>
      <c r="F2" s="339"/>
      <c r="G2" s="339"/>
      <c r="H2" s="339"/>
    </row>
    <row r="3" spans="1:11" ht="15.75" customHeight="1" x14ac:dyDescent="0.25">
      <c r="A3" s="321" t="s">
        <v>21</v>
      </c>
      <c r="B3" s="321"/>
      <c r="C3" s="321"/>
      <c r="D3" s="321"/>
      <c r="E3" s="321"/>
      <c r="F3" s="321"/>
      <c r="G3" s="321"/>
      <c r="H3" s="321"/>
    </row>
    <row r="4" spans="1:11" ht="18" x14ac:dyDescent="0.25">
      <c r="A4" s="3"/>
      <c r="B4" s="3"/>
      <c r="C4" s="3"/>
      <c r="D4" s="3"/>
      <c r="E4" s="3"/>
      <c r="F4" s="3"/>
      <c r="G4" s="4"/>
      <c r="H4" s="4"/>
    </row>
    <row r="5" spans="1:11" ht="18" customHeight="1" x14ac:dyDescent="0.25">
      <c r="A5" s="321" t="s">
        <v>4</v>
      </c>
      <c r="B5" s="321"/>
      <c r="C5" s="321"/>
      <c r="D5" s="321"/>
      <c r="E5" s="321"/>
      <c r="F5" s="321"/>
      <c r="G5" s="321"/>
      <c r="H5" s="321"/>
    </row>
    <row r="6" spans="1:11" ht="18" x14ac:dyDescent="0.25">
      <c r="A6" s="3"/>
      <c r="B6" s="3"/>
      <c r="C6" s="3"/>
      <c r="D6" s="3"/>
      <c r="E6" s="3"/>
      <c r="F6" s="3"/>
      <c r="G6" s="4"/>
      <c r="H6" s="4"/>
    </row>
    <row r="7" spans="1:11" ht="15.75" customHeight="1" x14ac:dyDescent="0.25">
      <c r="A7" s="321" t="s">
        <v>52</v>
      </c>
      <c r="B7" s="321"/>
      <c r="C7" s="321"/>
      <c r="D7" s="321"/>
      <c r="E7" s="321"/>
      <c r="F7" s="321"/>
      <c r="G7" s="321"/>
      <c r="H7" s="321"/>
    </row>
    <row r="8" spans="1:11" ht="18" x14ac:dyDescent="0.25">
      <c r="A8" s="3"/>
      <c r="B8" s="3"/>
      <c r="C8" s="3"/>
      <c r="D8" s="3"/>
      <c r="E8" s="3"/>
      <c r="F8" s="3"/>
      <c r="G8" s="4"/>
      <c r="H8" s="4"/>
    </row>
    <row r="9" spans="1:11" ht="25.5" x14ac:dyDescent="0.25">
      <c r="A9" s="18" t="s">
        <v>5</v>
      </c>
      <c r="B9" s="17" t="s">
        <v>6</v>
      </c>
      <c r="C9" s="17" t="s">
        <v>3</v>
      </c>
      <c r="D9" s="48" t="s">
        <v>38</v>
      </c>
      <c r="E9" s="46" t="s">
        <v>39</v>
      </c>
      <c r="F9" s="46" t="s">
        <v>36</v>
      </c>
      <c r="G9" s="46" t="s">
        <v>29</v>
      </c>
      <c r="H9" s="46" t="s">
        <v>37</v>
      </c>
    </row>
    <row r="10" spans="1:11" x14ac:dyDescent="0.25">
      <c r="A10" s="70"/>
      <c r="B10" s="71"/>
      <c r="C10" s="72" t="s">
        <v>0</v>
      </c>
      <c r="D10" s="287">
        <f>SUM(D11,D22)</f>
        <v>1434738.4</v>
      </c>
      <c r="E10" s="288">
        <f>SUM(E11,E22)</f>
        <v>1490317</v>
      </c>
      <c r="F10" s="289">
        <f>SUM(F11,F22)</f>
        <v>1536005</v>
      </c>
      <c r="G10" s="289">
        <f t="shared" ref="G10:H10" si="0">SUM(G11,G22)</f>
        <v>1206005</v>
      </c>
      <c r="H10" s="289">
        <f t="shared" si="0"/>
        <v>1206005</v>
      </c>
    </row>
    <row r="11" spans="1:11" ht="15.75" customHeight="1" x14ac:dyDescent="0.25">
      <c r="A11" s="55">
        <v>6</v>
      </c>
      <c r="B11" s="55"/>
      <c r="C11" s="56" t="s">
        <v>7</v>
      </c>
      <c r="D11" s="224">
        <f>SUM(D12:D18)</f>
        <v>1121283.0799999998</v>
      </c>
      <c r="E11" s="230">
        <f>SUM(E12:E18)</f>
        <v>1209741</v>
      </c>
      <c r="F11" s="230">
        <f>SUM(F12:F18)</f>
        <v>1206005</v>
      </c>
      <c r="G11" s="230">
        <f t="shared" ref="G11:H11" si="1">SUM(G12:G18)</f>
        <v>1206005</v>
      </c>
      <c r="H11" s="230">
        <f t="shared" si="1"/>
        <v>1206005</v>
      </c>
    </row>
    <row r="12" spans="1:11" ht="25.5" x14ac:dyDescent="0.25">
      <c r="A12" s="53">
        <v>522</v>
      </c>
      <c r="B12" s="59">
        <v>63</v>
      </c>
      <c r="C12" s="14" t="s">
        <v>136</v>
      </c>
      <c r="D12" s="256">
        <v>926979.23</v>
      </c>
      <c r="E12" s="234">
        <v>1053819</v>
      </c>
      <c r="F12" s="235">
        <v>1055000</v>
      </c>
      <c r="G12" s="235">
        <v>1055000</v>
      </c>
      <c r="H12" s="235">
        <v>1055000</v>
      </c>
    </row>
    <row r="13" spans="1:11" x14ac:dyDescent="0.25">
      <c r="A13" s="53">
        <v>52</v>
      </c>
      <c r="B13" s="59">
        <v>63</v>
      </c>
      <c r="C13" s="14" t="s">
        <v>151</v>
      </c>
      <c r="D13" s="256">
        <v>10654.49</v>
      </c>
      <c r="E13" s="234"/>
      <c r="F13" s="235"/>
      <c r="G13" s="235"/>
      <c r="H13" s="235"/>
    </row>
    <row r="14" spans="1:11" x14ac:dyDescent="0.25">
      <c r="A14" s="53">
        <v>311</v>
      </c>
      <c r="B14" s="59">
        <v>66</v>
      </c>
      <c r="C14" s="14" t="s">
        <v>152</v>
      </c>
      <c r="D14" s="256">
        <v>452.56</v>
      </c>
      <c r="E14" s="234">
        <v>2266</v>
      </c>
      <c r="F14" s="235">
        <v>2500</v>
      </c>
      <c r="G14" s="235">
        <v>2500</v>
      </c>
      <c r="H14" s="235">
        <v>2500</v>
      </c>
      <c r="K14" s="51"/>
    </row>
    <row r="15" spans="1:11" ht="38.25" x14ac:dyDescent="0.25">
      <c r="A15" s="53">
        <v>431</v>
      </c>
      <c r="B15" s="59">
        <v>65</v>
      </c>
      <c r="C15" s="52" t="s">
        <v>76</v>
      </c>
      <c r="D15" s="256">
        <v>61705.49</v>
      </c>
      <c r="E15" s="234">
        <v>59726</v>
      </c>
      <c r="F15" s="235">
        <v>61000</v>
      </c>
      <c r="G15" s="235">
        <v>61000</v>
      </c>
      <c r="H15" s="235">
        <v>61000</v>
      </c>
      <c r="K15" s="51"/>
    </row>
    <row r="16" spans="1:11" ht="25.5" x14ac:dyDescent="0.25">
      <c r="A16" s="53">
        <v>611</v>
      </c>
      <c r="B16" s="59">
        <v>66</v>
      </c>
      <c r="C16" s="52" t="s">
        <v>135</v>
      </c>
      <c r="D16" s="256"/>
      <c r="E16" s="234"/>
      <c r="F16" s="235"/>
      <c r="G16" s="235"/>
      <c r="H16" s="235"/>
      <c r="K16" s="51"/>
    </row>
    <row r="17" spans="1:8" ht="25.5" x14ac:dyDescent="0.25">
      <c r="A17" s="53">
        <v>611</v>
      </c>
      <c r="B17" s="59">
        <v>66</v>
      </c>
      <c r="C17" s="52" t="s">
        <v>134</v>
      </c>
      <c r="D17" s="256">
        <v>52203.9</v>
      </c>
      <c r="E17" s="234">
        <v>13272</v>
      </c>
      <c r="F17" s="235">
        <v>5000</v>
      </c>
      <c r="G17" s="235">
        <v>5000</v>
      </c>
      <c r="H17" s="235">
        <v>5000</v>
      </c>
    </row>
    <row r="18" spans="1:8" ht="25.5" x14ac:dyDescent="0.25">
      <c r="A18" s="53">
        <v>11.13</v>
      </c>
      <c r="B18" s="59">
        <v>67</v>
      </c>
      <c r="C18" s="64" t="s">
        <v>32</v>
      </c>
      <c r="D18" s="256">
        <v>69287.41</v>
      </c>
      <c r="E18" s="234">
        <v>80658</v>
      </c>
      <c r="F18" s="234">
        <v>82505</v>
      </c>
      <c r="G18" s="234">
        <v>82505</v>
      </c>
      <c r="H18" s="234">
        <v>82505</v>
      </c>
    </row>
    <row r="19" spans="1:8" x14ac:dyDescent="0.25">
      <c r="A19" s="57">
        <v>7</v>
      </c>
      <c r="B19" s="57"/>
      <c r="C19" s="58" t="s">
        <v>8</v>
      </c>
      <c r="D19" s="224"/>
      <c r="E19" s="230"/>
      <c r="F19" s="230"/>
      <c r="G19" s="230"/>
      <c r="H19" s="230"/>
    </row>
    <row r="20" spans="1:8" ht="25.5" x14ac:dyDescent="0.25">
      <c r="A20" s="53">
        <v>71</v>
      </c>
      <c r="B20" s="59">
        <v>72</v>
      </c>
      <c r="C20" s="23" t="s">
        <v>30</v>
      </c>
      <c r="D20" s="256"/>
      <c r="E20" s="234">
        <v>0</v>
      </c>
      <c r="F20" s="234"/>
      <c r="G20" s="234"/>
      <c r="H20" s="234"/>
    </row>
    <row r="21" spans="1:8" x14ac:dyDescent="0.25">
      <c r="A21" s="66">
        <v>92</v>
      </c>
      <c r="B21" s="66"/>
      <c r="C21" s="67" t="s">
        <v>79</v>
      </c>
      <c r="D21" s="257"/>
      <c r="E21" s="257"/>
      <c r="F21" s="257"/>
      <c r="G21" s="257"/>
      <c r="H21" s="257"/>
    </row>
    <row r="22" spans="1:8" x14ac:dyDescent="0.25">
      <c r="A22" s="68"/>
      <c r="B22" s="69">
        <v>922</v>
      </c>
      <c r="C22" s="68" t="s">
        <v>79</v>
      </c>
      <c r="D22" s="78">
        <v>313455.32</v>
      </c>
      <c r="E22" s="78">
        <v>280576</v>
      </c>
      <c r="F22" s="78">
        <v>330000</v>
      </c>
      <c r="G22" s="78">
        <v>0</v>
      </c>
      <c r="H22" s="78">
        <v>0</v>
      </c>
    </row>
    <row r="24" spans="1:8" ht="15.75" customHeight="1" x14ac:dyDescent="0.25">
      <c r="A24" s="321" t="s">
        <v>53</v>
      </c>
      <c r="B24" s="321"/>
      <c r="C24" s="321"/>
      <c r="D24" s="321"/>
      <c r="E24" s="321"/>
      <c r="F24" s="321"/>
      <c r="G24" s="321"/>
      <c r="H24" s="321"/>
    </row>
    <row r="25" spans="1:8" ht="18" x14ac:dyDescent="0.25">
      <c r="A25" s="3"/>
      <c r="B25" s="3"/>
      <c r="C25" s="3"/>
      <c r="D25" s="3"/>
      <c r="E25" s="3"/>
      <c r="F25" s="3"/>
      <c r="G25" s="4"/>
      <c r="H25" s="4"/>
    </row>
    <row r="26" spans="1:8" ht="25.5" x14ac:dyDescent="0.25">
      <c r="A26" s="18" t="s">
        <v>5</v>
      </c>
      <c r="B26" s="17" t="s">
        <v>6</v>
      </c>
      <c r="C26" s="17" t="s">
        <v>9</v>
      </c>
      <c r="D26" s="48" t="s">
        <v>38</v>
      </c>
      <c r="E26" s="46" t="s">
        <v>39</v>
      </c>
      <c r="F26" s="46" t="s">
        <v>36</v>
      </c>
      <c r="G26" s="46" t="s">
        <v>29</v>
      </c>
      <c r="H26" s="46" t="s">
        <v>37</v>
      </c>
    </row>
    <row r="27" spans="1:8" x14ac:dyDescent="0.25">
      <c r="A27" s="70"/>
      <c r="B27" s="71"/>
      <c r="C27" s="72" t="s">
        <v>1</v>
      </c>
      <c r="D27" s="287">
        <f>SUM(D28,D33)</f>
        <v>1092186.1200000001</v>
      </c>
      <c r="E27" s="288">
        <f>SUM(E28,E33)</f>
        <v>1490317</v>
      </c>
      <c r="F27" s="289">
        <f>F28+F33</f>
        <v>1536005</v>
      </c>
      <c r="G27" s="289">
        <f t="shared" ref="G27:H27" si="2">G28+G33</f>
        <v>1206005</v>
      </c>
      <c r="H27" s="289">
        <f t="shared" si="2"/>
        <v>1206005</v>
      </c>
    </row>
    <row r="28" spans="1:8" ht="15.75" customHeight="1" x14ac:dyDescent="0.25">
      <c r="A28" s="55">
        <v>3</v>
      </c>
      <c r="B28" s="55"/>
      <c r="C28" s="56" t="s">
        <v>10</v>
      </c>
      <c r="D28" s="224">
        <f>SUM(D29:D32)</f>
        <v>1063697.32</v>
      </c>
      <c r="E28" s="230">
        <f>SUM(E29:E32)</f>
        <v>1163755.5900000001</v>
      </c>
      <c r="F28" s="230">
        <f>F29+F30+F31+F32</f>
        <v>1162648</v>
      </c>
      <c r="G28" s="230">
        <f t="shared" ref="G28:H28" si="3">G29+G30+G31+G32</f>
        <v>1162648</v>
      </c>
      <c r="H28" s="230">
        <f t="shared" si="3"/>
        <v>1162648</v>
      </c>
    </row>
    <row r="29" spans="1:8" ht="15.75" customHeight="1" x14ac:dyDescent="0.25">
      <c r="A29" s="53"/>
      <c r="B29" s="59">
        <v>31</v>
      </c>
      <c r="C29" s="14" t="s">
        <v>11</v>
      </c>
      <c r="D29" s="233">
        <v>917622.12</v>
      </c>
      <c r="E29" s="234">
        <v>1053819</v>
      </c>
      <c r="F29" s="234">
        <v>1055000</v>
      </c>
      <c r="G29" s="234">
        <v>1055000</v>
      </c>
      <c r="H29" s="234">
        <v>1055000</v>
      </c>
    </row>
    <row r="30" spans="1:8" x14ac:dyDescent="0.25">
      <c r="A30" s="60"/>
      <c r="B30" s="60">
        <v>32</v>
      </c>
      <c r="C30" s="11" t="s">
        <v>24</v>
      </c>
      <c r="D30" s="233">
        <v>143869.15</v>
      </c>
      <c r="E30" s="234">
        <v>109272.59</v>
      </c>
      <c r="F30" s="234">
        <v>106648</v>
      </c>
      <c r="G30" s="234">
        <v>106648</v>
      </c>
      <c r="H30" s="234">
        <v>106648</v>
      </c>
    </row>
    <row r="31" spans="1:8" x14ac:dyDescent="0.25">
      <c r="A31" s="60"/>
      <c r="B31" s="60">
        <v>34</v>
      </c>
      <c r="C31" s="11" t="s">
        <v>100</v>
      </c>
      <c r="D31" s="233">
        <v>2206.0500000000002</v>
      </c>
      <c r="E31" s="234">
        <v>664</v>
      </c>
      <c r="F31" s="234">
        <v>1000</v>
      </c>
      <c r="G31" s="234">
        <v>1000</v>
      </c>
      <c r="H31" s="234">
        <v>1000</v>
      </c>
    </row>
    <row r="32" spans="1:8" x14ac:dyDescent="0.25">
      <c r="A32" s="60"/>
      <c r="B32" s="60">
        <v>38</v>
      </c>
      <c r="C32" s="11" t="s">
        <v>80</v>
      </c>
      <c r="D32" s="233"/>
      <c r="E32" s="234"/>
      <c r="F32" s="234"/>
      <c r="G32" s="234"/>
      <c r="H32" s="234"/>
    </row>
    <row r="33" spans="1:8" x14ac:dyDescent="0.25">
      <c r="A33" s="57">
        <v>4</v>
      </c>
      <c r="B33" s="57"/>
      <c r="C33" s="58" t="s">
        <v>12</v>
      </c>
      <c r="D33" s="224">
        <f>SUM(D34:D36)</f>
        <v>28488.799999999999</v>
      </c>
      <c r="E33" s="230">
        <f>SUM(E34:E36)</f>
        <v>326561.41000000003</v>
      </c>
      <c r="F33" s="230">
        <f>SUM(F34:F36)</f>
        <v>373357</v>
      </c>
      <c r="G33" s="230">
        <f t="shared" ref="G33:H33" si="4">SUM(G34:G36)</f>
        <v>43357</v>
      </c>
      <c r="H33" s="230">
        <f t="shared" si="4"/>
        <v>43357</v>
      </c>
    </row>
    <row r="34" spans="1:8" ht="25.5" x14ac:dyDescent="0.25">
      <c r="A34" s="54"/>
      <c r="B34" s="73">
        <v>41</v>
      </c>
      <c r="C34" s="23" t="s">
        <v>13</v>
      </c>
      <c r="D34" s="256"/>
      <c r="E34" s="234"/>
      <c r="F34" s="234"/>
      <c r="G34" s="234"/>
      <c r="H34" s="234"/>
    </row>
    <row r="35" spans="1:8" ht="25.5" x14ac:dyDescent="0.25">
      <c r="A35" s="59"/>
      <c r="B35" s="59">
        <v>42</v>
      </c>
      <c r="C35" s="23" t="s">
        <v>13</v>
      </c>
      <c r="D35" s="256">
        <v>17834.3</v>
      </c>
      <c r="E35" s="234">
        <v>46250.41</v>
      </c>
      <c r="F35" s="234">
        <v>43357</v>
      </c>
      <c r="G35" s="234">
        <v>43357</v>
      </c>
      <c r="H35" s="234">
        <v>43357</v>
      </c>
    </row>
    <row r="36" spans="1:8" ht="24.95" customHeight="1" x14ac:dyDescent="0.25">
      <c r="A36" s="61"/>
      <c r="B36" s="62">
        <v>45</v>
      </c>
      <c r="C36" s="63" t="s">
        <v>81</v>
      </c>
      <c r="D36" s="78">
        <v>10654.5</v>
      </c>
      <c r="E36" s="78">
        <v>280311</v>
      </c>
      <c r="F36" s="78">
        <v>330000</v>
      </c>
      <c r="G36" s="78">
        <v>0</v>
      </c>
      <c r="H36" s="78">
        <v>0</v>
      </c>
    </row>
    <row r="38" spans="1:8" x14ac:dyDescent="0.25">
      <c r="F38" s="50"/>
    </row>
    <row r="39" spans="1:8" x14ac:dyDescent="0.25">
      <c r="E39" s="49"/>
      <c r="F39" s="51"/>
      <c r="H39" s="51"/>
    </row>
    <row r="40" spans="1:8" x14ac:dyDescent="0.25">
      <c r="E40" s="49"/>
      <c r="F40" s="50"/>
    </row>
    <row r="41" spans="1:8" x14ac:dyDescent="0.25">
      <c r="E41" s="49"/>
      <c r="F41" s="65"/>
    </row>
    <row r="42" spans="1:8" x14ac:dyDescent="0.25">
      <c r="E42" s="49"/>
      <c r="F42" s="65"/>
    </row>
    <row r="43" spans="1:8" x14ac:dyDescent="0.25">
      <c r="E43" s="49"/>
      <c r="F43" s="65"/>
    </row>
    <row r="44" spans="1:8" x14ac:dyDescent="0.25">
      <c r="E44" s="49"/>
      <c r="F44" s="51"/>
    </row>
    <row r="45" spans="1:8" x14ac:dyDescent="0.25">
      <c r="E45" s="49"/>
      <c r="F45" s="51"/>
    </row>
    <row r="46" spans="1:8" x14ac:dyDescent="0.25">
      <c r="F46" s="51"/>
    </row>
  </sheetData>
  <mergeCells count="6">
    <mergeCell ref="A24:H24"/>
    <mergeCell ref="A1:H1"/>
    <mergeCell ref="A3:H3"/>
    <mergeCell ref="A5:H5"/>
    <mergeCell ref="A7:H7"/>
    <mergeCell ref="A2:H2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7"/>
  <sheetViews>
    <sheetView zoomScaleNormal="100" workbookViewId="0">
      <selection activeCell="J100" sqref="J100"/>
    </sheetView>
  </sheetViews>
  <sheetFormatPr defaultRowHeight="15" x14ac:dyDescent="0.25"/>
  <cols>
    <col min="1" max="1" width="8.5703125" customWidth="1"/>
    <col min="2" max="2" width="9.140625" customWidth="1"/>
    <col min="3" max="3" width="8.85546875" customWidth="1"/>
    <col min="4" max="4" width="31.28515625" customWidth="1"/>
    <col min="5" max="5" width="18.42578125" customWidth="1"/>
    <col min="6" max="6" width="18.85546875" customWidth="1"/>
    <col min="7" max="7" width="18.28515625" customWidth="1"/>
    <col min="8" max="8" width="17.5703125" customWidth="1"/>
    <col min="9" max="9" width="18.85546875" customWidth="1"/>
    <col min="12" max="12" width="18.28515625" customWidth="1"/>
  </cols>
  <sheetData>
    <row r="1" spans="1:9" ht="42" customHeight="1" x14ac:dyDescent="0.25">
      <c r="A1" s="321" t="s">
        <v>35</v>
      </c>
      <c r="B1" s="321"/>
      <c r="C1" s="321"/>
      <c r="D1" s="321"/>
      <c r="E1" s="321"/>
      <c r="F1" s="321"/>
      <c r="G1" s="321"/>
      <c r="H1" s="321"/>
      <c r="I1" s="321"/>
    </row>
    <row r="2" spans="1:9" ht="18" customHeight="1" x14ac:dyDescent="0.25">
      <c r="A2" s="339" t="s">
        <v>150</v>
      </c>
      <c r="B2" s="339"/>
      <c r="C2" s="339"/>
      <c r="D2" s="339"/>
      <c r="E2" s="339"/>
      <c r="F2" s="339"/>
      <c r="G2" s="339"/>
      <c r="H2" s="339"/>
      <c r="I2" s="339"/>
    </row>
    <row r="3" spans="1:9" ht="15.75" customHeight="1" x14ac:dyDescent="0.25">
      <c r="A3" s="321" t="s">
        <v>21</v>
      </c>
      <c r="B3" s="321"/>
      <c r="C3" s="321"/>
      <c r="D3" s="321"/>
      <c r="E3" s="321"/>
      <c r="F3" s="321"/>
      <c r="G3" s="321"/>
      <c r="H3" s="321"/>
      <c r="I3" s="321"/>
    </row>
    <row r="4" spans="1:9" ht="18" x14ac:dyDescent="0.25">
      <c r="B4" s="3"/>
      <c r="C4" s="3"/>
      <c r="D4" s="3"/>
      <c r="E4" s="4"/>
      <c r="F4" s="4"/>
    </row>
    <row r="5" spans="1:9" ht="18" customHeight="1" x14ac:dyDescent="0.25">
      <c r="A5" s="321" t="s">
        <v>4</v>
      </c>
      <c r="B5" s="321"/>
      <c r="C5" s="321"/>
      <c r="D5" s="321"/>
      <c r="E5" s="321"/>
      <c r="F5" s="321"/>
      <c r="G5" s="321"/>
      <c r="H5" s="321"/>
      <c r="I5" s="321"/>
    </row>
    <row r="6" spans="1:9" ht="18" x14ac:dyDescent="0.25">
      <c r="A6" s="3"/>
      <c r="B6" s="3"/>
      <c r="C6" s="3"/>
      <c r="D6" s="3"/>
      <c r="E6" s="4"/>
      <c r="F6" s="4"/>
    </row>
    <row r="7" spans="1:9" ht="15.75" customHeight="1" x14ac:dyDescent="0.25">
      <c r="A7" s="321" t="s">
        <v>54</v>
      </c>
      <c r="B7" s="321"/>
      <c r="C7" s="321"/>
      <c r="D7" s="321"/>
      <c r="E7" s="321"/>
      <c r="F7" s="321"/>
      <c r="G7" s="321"/>
      <c r="H7" s="321"/>
      <c r="I7" s="321"/>
    </row>
    <row r="8" spans="1:9" x14ac:dyDescent="0.25">
      <c r="F8" s="312"/>
    </row>
    <row r="9" spans="1:9" x14ac:dyDescent="0.25">
      <c r="A9" s="98" t="s">
        <v>5</v>
      </c>
      <c r="B9" s="98" t="s">
        <v>6</v>
      </c>
      <c r="C9" s="98" t="s">
        <v>82</v>
      </c>
      <c r="D9" s="98" t="s">
        <v>3</v>
      </c>
      <c r="E9" s="101" t="s">
        <v>38</v>
      </c>
      <c r="F9" s="101" t="s">
        <v>39</v>
      </c>
      <c r="G9" s="102" t="s">
        <v>97</v>
      </c>
      <c r="H9" s="101" t="s">
        <v>98</v>
      </c>
      <c r="I9" s="101" t="s">
        <v>99</v>
      </c>
    </row>
    <row r="10" spans="1:9" x14ac:dyDescent="0.25">
      <c r="A10" s="92">
        <v>6</v>
      </c>
      <c r="B10" s="107"/>
      <c r="C10" s="108"/>
      <c r="D10" s="91" t="s">
        <v>7</v>
      </c>
      <c r="E10" s="95">
        <f>E11+E13+E15+E17+E19+E21+E23+E25+E27+E29+E31+E33+E35</f>
        <v>1121283.0799999998</v>
      </c>
      <c r="F10" s="109">
        <f>F11+F13+F15+F17+F19+F21+F23+F25+F27+F29+F31+F35</f>
        <v>1490317</v>
      </c>
      <c r="G10" s="74">
        <f>G11+G13+G15+G17+G19+G21+G23+G25+G27+G29+G31+G33+G35</f>
        <v>1536005</v>
      </c>
      <c r="H10" s="74">
        <f t="shared" ref="H10:I10" si="0">H11+H13+H15+H17+H19+H21+H23+H25+H27+H29+H31+H33+H35</f>
        <v>1206005</v>
      </c>
      <c r="I10" s="74">
        <f t="shared" si="0"/>
        <v>1206005</v>
      </c>
    </row>
    <row r="11" spans="1:9" x14ac:dyDescent="0.25">
      <c r="A11" s="115"/>
      <c r="B11" s="116"/>
      <c r="C11" s="117">
        <v>522</v>
      </c>
      <c r="D11" s="118" t="s">
        <v>83</v>
      </c>
      <c r="E11" s="119">
        <f>E12</f>
        <v>926979.23</v>
      </c>
      <c r="F11" s="120">
        <f>F12</f>
        <v>1053819</v>
      </c>
      <c r="G11" s="121">
        <f>G12</f>
        <v>1055000</v>
      </c>
      <c r="H11" s="121">
        <f t="shared" ref="H11:I11" si="1">H12</f>
        <v>1055000</v>
      </c>
      <c r="I11" s="121">
        <f t="shared" si="1"/>
        <v>1055000</v>
      </c>
    </row>
    <row r="12" spans="1:9" ht="35.1" customHeight="1" x14ac:dyDescent="0.25">
      <c r="A12" s="75"/>
      <c r="B12" s="80">
        <v>63</v>
      </c>
      <c r="C12" s="75"/>
      <c r="D12" s="76" t="s">
        <v>31</v>
      </c>
      <c r="E12" s="78">
        <v>926979.23</v>
      </c>
      <c r="F12" s="77">
        <v>1053819</v>
      </c>
      <c r="G12" s="78">
        <v>1055000</v>
      </c>
      <c r="H12" s="78">
        <v>1055000</v>
      </c>
      <c r="I12" s="78">
        <v>1055000</v>
      </c>
    </row>
    <row r="13" spans="1:9" x14ac:dyDescent="0.25">
      <c r="A13" s="122"/>
      <c r="B13" s="123"/>
      <c r="C13" s="124">
        <v>52</v>
      </c>
      <c r="D13" s="125"/>
      <c r="E13" s="121">
        <f>E14</f>
        <v>10654.49</v>
      </c>
      <c r="F13" s="121">
        <f>F14</f>
        <v>0</v>
      </c>
      <c r="G13" s="121">
        <f>G14</f>
        <v>0</v>
      </c>
      <c r="H13" s="121">
        <f t="shared" ref="H13:I13" si="2">H14</f>
        <v>0</v>
      </c>
      <c r="I13" s="121">
        <f t="shared" si="2"/>
        <v>0</v>
      </c>
    </row>
    <row r="14" spans="1:9" ht="25.5" x14ac:dyDescent="0.25">
      <c r="A14" s="79"/>
      <c r="B14" s="80">
        <v>63</v>
      </c>
      <c r="C14" s="79"/>
      <c r="D14" s="76" t="s">
        <v>153</v>
      </c>
      <c r="E14" s="78">
        <v>10654.49</v>
      </c>
      <c r="F14" s="78">
        <v>0</v>
      </c>
      <c r="G14" s="78">
        <v>0</v>
      </c>
      <c r="H14" s="78">
        <v>0</v>
      </c>
      <c r="I14" s="78">
        <v>0</v>
      </c>
    </row>
    <row r="15" spans="1:9" x14ac:dyDescent="0.25">
      <c r="A15" s="126"/>
      <c r="B15" s="203"/>
      <c r="C15" s="127">
        <v>311</v>
      </c>
      <c r="D15" s="126" t="s">
        <v>84</v>
      </c>
      <c r="E15" s="119">
        <f>E16</f>
        <v>452.56</v>
      </c>
      <c r="F15" s="128">
        <f>F16</f>
        <v>2266</v>
      </c>
      <c r="G15" s="121">
        <f>G16</f>
        <v>2500</v>
      </c>
      <c r="H15" s="121">
        <f t="shared" ref="H15:I15" si="3">H16</f>
        <v>2500</v>
      </c>
      <c r="I15" s="121">
        <f t="shared" si="3"/>
        <v>2500</v>
      </c>
    </row>
    <row r="16" spans="1:9" x14ac:dyDescent="0.25">
      <c r="A16" s="82"/>
      <c r="B16" s="204">
        <v>66</v>
      </c>
      <c r="C16" s="82"/>
      <c r="D16" s="84" t="s">
        <v>85</v>
      </c>
      <c r="E16" s="78">
        <v>452.56</v>
      </c>
      <c r="F16" s="77">
        <v>2266</v>
      </c>
      <c r="G16" s="78">
        <v>2500</v>
      </c>
      <c r="H16" s="78">
        <v>2500</v>
      </c>
      <c r="I16" s="78">
        <v>2500</v>
      </c>
    </row>
    <row r="17" spans="1:12" ht="25.5" x14ac:dyDescent="0.25">
      <c r="A17" s="129"/>
      <c r="B17" s="203"/>
      <c r="C17" s="127">
        <v>431</v>
      </c>
      <c r="D17" s="130" t="s">
        <v>86</v>
      </c>
      <c r="E17" s="119">
        <f>E18</f>
        <v>61705.49</v>
      </c>
      <c r="F17" s="128">
        <f>F18</f>
        <v>59726</v>
      </c>
      <c r="G17" s="121">
        <f>G18</f>
        <v>61000</v>
      </c>
      <c r="H17" s="121">
        <f t="shared" ref="H17:I17" si="4">H18</f>
        <v>61000</v>
      </c>
      <c r="I17" s="121">
        <f t="shared" si="4"/>
        <v>61000</v>
      </c>
    </row>
    <row r="18" spans="1:12" ht="45" customHeight="1" x14ac:dyDescent="0.25">
      <c r="A18" s="82"/>
      <c r="B18" s="197">
        <v>65</v>
      </c>
      <c r="C18" s="82"/>
      <c r="D18" s="85" t="s">
        <v>76</v>
      </c>
      <c r="E18" s="78">
        <v>61705.49</v>
      </c>
      <c r="F18" s="77">
        <v>59726</v>
      </c>
      <c r="G18" s="78">
        <v>61000</v>
      </c>
      <c r="H18" s="78">
        <v>61000</v>
      </c>
      <c r="I18" s="78">
        <v>61000</v>
      </c>
    </row>
    <row r="19" spans="1:12" x14ac:dyDescent="0.25">
      <c r="A19" s="126"/>
      <c r="B19" s="205"/>
      <c r="C19" s="127">
        <v>311</v>
      </c>
      <c r="D19" s="130" t="s">
        <v>84</v>
      </c>
      <c r="E19" s="119">
        <f>E20</f>
        <v>0</v>
      </c>
      <c r="F19" s="128">
        <f>F20</f>
        <v>0</v>
      </c>
      <c r="G19" s="121">
        <f>G20</f>
        <v>0</v>
      </c>
      <c r="H19" s="121">
        <f t="shared" ref="H19:I19" si="5">H20</f>
        <v>0</v>
      </c>
      <c r="I19" s="121">
        <f t="shared" si="5"/>
        <v>0</v>
      </c>
    </row>
    <row r="20" spans="1:12" ht="38.25" x14ac:dyDescent="0.25">
      <c r="A20" s="84"/>
      <c r="B20" s="197">
        <v>66</v>
      </c>
      <c r="C20" s="84"/>
      <c r="D20" s="85" t="s">
        <v>77</v>
      </c>
      <c r="E20" s="77">
        <v>0</v>
      </c>
      <c r="F20" s="77">
        <v>0</v>
      </c>
      <c r="G20" s="78">
        <v>0</v>
      </c>
      <c r="H20" s="78">
        <v>0</v>
      </c>
      <c r="I20" s="78">
        <v>0</v>
      </c>
    </row>
    <row r="21" spans="1:12" x14ac:dyDescent="0.25">
      <c r="A21" s="126"/>
      <c r="B21" s="205"/>
      <c r="C21" s="127">
        <v>611</v>
      </c>
      <c r="D21" s="130" t="s">
        <v>87</v>
      </c>
      <c r="E21" s="119">
        <f>E22</f>
        <v>52203.9</v>
      </c>
      <c r="F21" s="128">
        <f>F22</f>
        <v>13272</v>
      </c>
      <c r="G21" s="121">
        <f>G22</f>
        <v>5000</v>
      </c>
      <c r="H21" s="121">
        <f t="shared" ref="H21:I21" si="6">H22</f>
        <v>5000</v>
      </c>
      <c r="I21" s="121">
        <f t="shared" si="6"/>
        <v>5000</v>
      </c>
    </row>
    <row r="22" spans="1:12" ht="25.5" x14ac:dyDescent="0.25">
      <c r="A22" s="84"/>
      <c r="B22" s="197">
        <v>66</v>
      </c>
      <c r="C22" s="84"/>
      <c r="D22" s="85" t="s">
        <v>78</v>
      </c>
      <c r="E22" s="78">
        <v>52203.9</v>
      </c>
      <c r="F22" s="77">
        <v>13272</v>
      </c>
      <c r="G22" s="78">
        <v>5000</v>
      </c>
      <c r="H22" s="78">
        <v>5000</v>
      </c>
      <c r="I22" s="78">
        <v>5000</v>
      </c>
    </row>
    <row r="23" spans="1:12" x14ac:dyDescent="0.25">
      <c r="A23" s="126"/>
      <c r="B23" s="205"/>
      <c r="C23" s="127">
        <v>11</v>
      </c>
      <c r="D23" s="130" t="s">
        <v>88</v>
      </c>
      <c r="E23" s="119">
        <f>E24</f>
        <v>0</v>
      </c>
      <c r="F23" s="128">
        <f>F24</f>
        <v>3145</v>
      </c>
      <c r="G23" s="121">
        <f>G24</f>
        <v>3145</v>
      </c>
      <c r="H23" s="121">
        <f t="shared" ref="H23:I23" si="7">H24</f>
        <v>3145</v>
      </c>
      <c r="I23" s="121">
        <f t="shared" si="7"/>
        <v>3145</v>
      </c>
    </row>
    <row r="24" spans="1:12" ht="38.25" x14ac:dyDescent="0.25">
      <c r="A24" s="86"/>
      <c r="B24" s="195">
        <v>67</v>
      </c>
      <c r="C24" s="86"/>
      <c r="D24" s="87" t="s">
        <v>140</v>
      </c>
      <c r="E24" s="269">
        <v>0</v>
      </c>
      <c r="F24" s="88">
        <v>3145</v>
      </c>
      <c r="G24" s="78">
        <v>3145</v>
      </c>
      <c r="H24" s="78">
        <v>3145</v>
      </c>
      <c r="I24" s="78">
        <v>3145</v>
      </c>
      <c r="L24" s="51"/>
    </row>
    <row r="25" spans="1:12" ht="25.5" customHeight="1" x14ac:dyDescent="0.25">
      <c r="A25" s="131"/>
      <c r="B25" s="196"/>
      <c r="C25" s="132">
        <v>13</v>
      </c>
      <c r="D25" s="133" t="s">
        <v>89</v>
      </c>
      <c r="E25" s="135">
        <f>E26</f>
        <v>69287.41</v>
      </c>
      <c r="F25" s="135">
        <f>F26</f>
        <v>61513</v>
      </c>
      <c r="G25" s="121">
        <f>G26</f>
        <v>63360</v>
      </c>
      <c r="H25" s="121">
        <f t="shared" ref="H25:I25" si="8">H26</f>
        <v>63360</v>
      </c>
      <c r="I25" s="121">
        <f t="shared" si="8"/>
        <v>63360</v>
      </c>
      <c r="L25" s="51"/>
    </row>
    <row r="26" spans="1:12" ht="45.75" customHeight="1" x14ac:dyDescent="0.25">
      <c r="A26" s="84"/>
      <c r="B26" s="197">
        <v>67</v>
      </c>
      <c r="C26" s="84"/>
      <c r="D26" s="76" t="s">
        <v>141</v>
      </c>
      <c r="E26" s="78">
        <v>69287.41</v>
      </c>
      <c r="F26" s="77">
        <v>61513</v>
      </c>
      <c r="G26" s="78">
        <v>63360</v>
      </c>
      <c r="H26" s="78">
        <v>63360</v>
      </c>
      <c r="I26" s="78">
        <v>63360</v>
      </c>
      <c r="L26" s="51"/>
    </row>
    <row r="27" spans="1:12" ht="25.5" x14ac:dyDescent="0.25">
      <c r="A27" s="136"/>
      <c r="B27" s="198"/>
      <c r="C27" s="137">
        <v>11</v>
      </c>
      <c r="D27" s="138" t="s">
        <v>90</v>
      </c>
      <c r="E27" s="139">
        <f>E28</f>
        <v>0</v>
      </c>
      <c r="F27" s="139">
        <f>F28</f>
        <v>0</v>
      </c>
      <c r="G27" s="121">
        <f>G28</f>
        <v>0</v>
      </c>
      <c r="H27" s="121">
        <f t="shared" ref="H27:I27" si="9">H28</f>
        <v>0</v>
      </c>
      <c r="I27" s="121">
        <f t="shared" si="9"/>
        <v>0</v>
      </c>
    </row>
    <row r="28" spans="1:12" ht="38.25" x14ac:dyDescent="0.25">
      <c r="A28" s="86"/>
      <c r="B28" s="195">
        <v>67</v>
      </c>
      <c r="C28" s="86"/>
      <c r="D28" s="87" t="s">
        <v>91</v>
      </c>
      <c r="E28" s="269">
        <v>0</v>
      </c>
      <c r="F28" s="88">
        <v>0</v>
      </c>
      <c r="G28" s="78">
        <v>0</v>
      </c>
      <c r="H28" s="78">
        <v>0</v>
      </c>
      <c r="I28" s="78">
        <v>0</v>
      </c>
    </row>
    <row r="29" spans="1:12" ht="26.25" x14ac:dyDescent="0.25">
      <c r="A29" s="140"/>
      <c r="B29" s="199"/>
      <c r="C29" s="141">
        <v>13</v>
      </c>
      <c r="D29" s="149" t="s">
        <v>92</v>
      </c>
      <c r="E29" s="183">
        <f>E30</f>
        <v>0</v>
      </c>
      <c r="F29" s="183">
        <f>F30</f>
        <v>16000</v>
      </c>
      <c r="G29" s="121">
        <f>G30</f>
        <v>16000</v>
      </c>
      <c r="H29" s="121">
        <f t="shared" ref="H29:I29" si="10">H30</f>
        <v>16000</v>
      </c>
      <c r="I29" s="121">
        <f t="shared" si="10"/>
        <v>16000</v>
      </c>
    </row>
    <row r="30" spans="1:12" ht="38.25" x14ac:dyDescent="0.25">
      <c r="A30" s="84"/>
      <c r="B30" s="197">
        <v>67</v>
      </c>
      <c r="C30" s="84"/>
      <c r="D30" s="76" t="s">
        <v>93</v>
      </c>
      <c r="E30" s="78">
        <v>0</v>
      </c>
      <c r="F30" s="77">
        <v>16000</v>
      </c>
      <c r="G30" s="78">
        <v>16000</v>
      </c>
      <c r="H30" s="78">
        <v>16000</v>
      </c>
      <c r="I30" s="78">
        <v>16000</v>
      </c>
    </row>
    <row r="31" spans="1:12" x14ac:dyDescent="0.25">
      <c r="A31" s="142"/>
      <c r="B31" s="143"/>
      <c r="C31" s="144">
        <v>525</v>
      </c>
      <c r="D31" s="125" t="s">
        <v>94</v>
      </c>
      <c r="E31" s="121">
        <f>E32</f>
        <v>0</v>
      </c>
      <c r="F31" s="121">
        <f>F32</f>
        <v>0</v>
      </c>
      <c r="G31" s="121">
        <f>G32</f>
        <v>0</v>
      </c>
      <c r="H31" s="121">
        <f t="shared" ref="H31:I31" si="11">H32</f>
        <v>0</v>
      </c>
      <c r="I31" s="121">
        <f t="shared" si="11"/>
        <v>0</v>
      </c>
    </row>
    <row r="32" spans="1:12" ht="45" customHeight="1" x14ac:dyDescent="0.25">
      <c r="A32" s="84"/>
      <c r="B32" s="197">
        <v>67</v>
      </c>
      <c r="C32" s="84"/>
      <c r="D32" s="76" t="s">
        <v>93</v>
      </c>
      <c r="E32" s="78">
        <v>0</v>
      </c>
      <c r="F32" s="77">
        <v>0</v>
      </c>
      <c r="G32" s="78">
        <v>0</v>
      </c>
      <c r="H32" s="78">
        <v>0</v>
      </c>
      <c r="I32" s="78">
        <v>0</v>
      </c>
    </row>
    <row r="33" spans="1:9" ht="15" customHeight="1" x14ac:dyDescent="0.25">
      <c r="A33" s="208"/>
      <c r="B33" s="209"/>
      <c r="C33" s="144">
        <v>61</v>
      </c>
      <c r="D33" s="125" t="s">
        <v>108</v>
      </c>
      <c r="E33" s="121">
        <f>E34</f>
        <v>0</v>
      </c>
      <c r="F33" s="210">
        <f>F34</f>
        <v>0</v>
      </c>
      <c r="G33" s="121">
        <f>G34</f>
        <v>0</v>
      </c>
      <c r="H33" s="121">
        <f t="shared" ref="H33:I33" si="12">H34</f>
        <v>0</v>
      </c>
      <c r="I33" s="121">
        <f t="shared" si="12"/>
        <v>0</v>
      </c>
    </row>
    <row r="34" spans="1:9" ht="45" customHeight="1" x14ac:dyDescent="0.25">
      <c r="A34" s="84"/>
      <c r="B34" s="197">
        <v>67</v>
      </c>
      <c r="C34" s="84"/>
      <c r="D34" s="76" t="s">
        <v>93</v>
      </c>
      <c r="E34" s="78">
        <v>0</v>
      </c>
      <c r="F34" s="77">
        <v>0</v>
      </c>
      <c r="G34" s="78">
        <v>0</v>
      </c>
      <c r="H34" s="78">
        <v>0</v>
      </c>
      <c r="I34" s="78">
        <v>0</v>
      </c>
    </row>
    <row r="35" spans="1:9" x14ac:dyDescent="0.25">
      <c r="A35" s="145"/>
      <c r="B35" s="200"/>
      <c r="C35" s="132">
        <v>621</v>
      </c>
      <c r="D35" s="146" t="s">
        <v>95</v>
      </c>
      <c r="E35" s="134"/>
      <c r="F35" s="135">
        <f>F36</f>
        <v>280576</v>
      </c>
      <c r="G35" s="121">
        <f>G36</f>
        <v>330000</v>
      </c>
      <c r="H35" s="121">
        <f t="shared" ref="H35:I35" si="13">H36</f>
        <v>0</v>
      </c>
      <c r="I35" s="121">
        <f t="shared" si="13"/>
        <v>0</v>
      </c>
    </row>
    <row r="36" spans="1:9" x14ac:dyDescent="0.25">
      <c r="A36" s="84"/>
      <c r="B36" s="197">
        <v>922</v>
      </c>
      <c r="C36" s="84"/>
      <c r="D36" s="76" t="s">
        <v>142</v>
      </c>
      <c r="E36" s="77">
        <v>313455.32</v>
      </c>
      <c r="F36" s="77">
        <v>280576</v>
      </c>
      <c r="G36" s="78">
        <v>330000</v>
      </c>
      <c r="H36" s="78">
        <v>0</v>
      </c>
      <c r="I36" s="78">
        <v>0</v>
      </c>
    </row>
    <row r="37" spans="1:9" ht="25.5" x14ac:dyDescent="0.25">
      <c r="A37" s="110">
        <v>7</v>
      </c>
      <c r="B37" s="201"/>
      <c r="C37" s="111"/>
      <c r="D37" s="112" t="s">
        <v>8</v>
      </c>
      <c r="E37" s="113">
        <f>E38</f>
        <v>0</v>
      </c>
      <c r="F37" s="114">
        <f>F38</f>
        <v>0</v>
      </c>
      <c r="G37" s="74">
        <f>G38</f>
        <v>0</v>
      </c>
      <c r="H37" s="74">
        <f t="shared" ref="H37:I37" si="14">H38</f>
        <v>0</v>
      </c>
      <c r="I37" s="74">
        <f t="shared" si="14"/>
        <v>0</v>
      </c>
    </row>
    <row r="38" spans="1:9" ht="26.25" x14ac:dyDescent="0.25">
      <c r="A38" s="89"/>
      <c r="B38" s="202">
        <v>72</v>
      </c>
      <c r="C38" s="89"/>
      <c r="D38" s="148" t="s">
        <v>30</v>
      </c>
      <c r="E38" s="206">
        <v>0</v>
      </c>
      <c r="F38" s="77">
        <v>0</v>
      </c>
      <c r="G38" s="78">
        <v>0</v>
      </c>
      <c r="H38" s="78">
        <v>0</v>
      </c>
      <c r="I38" s="78">
        <v>0</v>
      </c>
    </row>
    <row r="39" spans="1:9" x14ac:dyDescent="0.25">
      <c r="A39" s="91"/>
      <c r="B39" s="92"/>
      <c r="C39" s="93"/>
      <c r="D39" s="94" t="s">
        <v>96</v>
      </c>
      <c r="E39" s="95">
        <f>SUM(E10,E36)</f>
        <v>1434738.4</v>
      </c>
      <c r="F39" s="96">
        <f>F37+F10</f>
        <v>1490317</v>
      </c>
      <c r="G39" s="74">
        <f>G10+G37</f>
        <v>1536005</v>
      </c>
      <c r="H39" s="74">
        <f t="shared" ref="H39" si="15">H10+H37</f>
        <v>1206005</v>
      </c>
      <c r="I39" s="74">
        <f t="shared" ref="I39" si="16">I10+I37</f>
        <v>1206005</v>
      </c>
    </row>
    <row r="42" spans="1:9" ht="15.75" customHeight="1" x14ac:dyDescent="0.25">
      <c r="A42" s="321" t="s">
        <v>55</v>
      </c>
      <c r="B42" s="321"/>
      <c r="C42" s="321"/>
      <c r="D42" s="321"/>
      <c r="E42" s="321"/>
      <c r="F42" s="321"/>
      <c r="G42" s="321"/>
      <c r="H42" s="321"/>
      <c r="I42" s="321"/>
    </row>
    <row r="43" spans="1:9" ht="18" x14ac:dyDescent="0.25">
      <c r="A43" s="3"/>
      <c r="B43" s="3"/>
      <c r="C43" s="3"/>
      <c r="D43" s="3"/>
      <c r="E43" s="4"/>
      <c r="F43" s="4"/>
    </row>
    <row r="44" spans="1:9" x14ac:dyDescent="0.25">
      <c r="A44" s="99" t="s">
        <v>5</v>
      </c>
      <c r="B44" s="100" t="s">
        <v>6</v>
      </c>
      <c r="C44" s="100" t="s">
        <v>82</v>
      </c>
      <c r="D44" s="100" t="s">
        <v>9</v>
      </c>
      <c r="E44" s="103" t="s">
        <v>38</v>
      </c>
      <c r="F44" s="104" t="s">
        <v>39</v>
      </c>
      <c r="G44" s="105" t="s">
        <v>97</v>
      </c>
      <c r="H44" s="106" t="s">
        <v>98</v>
      </c>
      <c r="I44" s="106" t="s">
        <v>99</v>
      </c>
    </row>
    <row r="45" spans="1:9" x14ac:dyDescent="0.25">
      <c r="A45" s="92"/>
      <c r="B45" s="91"/>
      <c r="C45" s="91"/>
      <c r="D45" s="91" t="s">
        <v>10</v>
      </c>
      <c r="E45" s="95">
        <f>SUM(E46,E52,E54,E57,E62,E70,E73)</f>
        <v>1092186.1200000001</v>
      </c>
      <c r="F45" s="109">
        <f>F89</f>
        <v>1163755.5900000001</v>
      </c>
      <c r="G45" s="74">
        <f>SUM(G47,G55,G58,G59,G68,G71,G74)</f>
        <v>1162648</v>
      </c>
      <c r="H45" s="74">
        <f t="shared" ref="H45:I45" si="17">SUM(H47,H55,H58,H59,H68,H71,H74)</f>
        <v>1162648</v>
      </c>
      <c r="I45" s="74">
        <f t="shared" si="17"/>
        <v>1162648</v>
      </c>
    </row>
    <row r="46" spans="1:9" x14ac:dyDescent="0.25">
      <c r="A46" s="150"/>
      <c r="B46" s="150"/>
      <c r="C46" s="151">
        <v>522</v>
      </c>
      <c r="D46" s="150" t="s">
        <v>83</v>
      </c>
      <c r="E46" s="152">
        <f>E47+E48+E49+E50+E51</f>
        <v>926979.23</v>
      </c>
      <c r="F46" s="153">
        <f>F47+F48+F49+F50+F51</f>
        <v>1053819</v>
      </c>
      <c r="G46" s="154">
        <f>G47+G48+G49+G50+G51</f>
        <v>1055000</v>
      </c>
      <c r="H46" s="154">
        <f t="shared" ref="H46:I46" si="18">H47+H48+H49+H50+H51</f>
        <v>1055000</v>
      </c>
      <c r="I46" s="154">
        <f t="shared" si="18"/>
        <v>1055000</v>
      </c>
    </row>
    <row r="47" spans="1:9" x14ac:dyDescent="0.25">
      <c r="A47" s="82"/>
      <c r="B47" s="83">
        <v>31</v>
      </c>
      <c r="C47" s="82"/>
      <c r="D47" s="184" t="s">
        <v>11</v>
      </c>
      <c r="E47" s="78">
        <v>917622.12</v>
      </c>
      <c r="F47" s="78">
        <v>1053819</v>
      </c>
      <c r="G47" s="78">
        <v>1055000</v>
      </c>
      <c r="H47" s="78">
        <v>1055000</v>
      </c>
      <c r="I47" s="78">
        <v>1055000</v>
      </c>
    </row>
    <row r="48" spans="1:9" x14ac:dyDescent="0.25">
      <c r="A48" s="82"/>
      <c r="B48" s="83">
        <v>32</v>
      </c>
      <c r="C48" s="82"/>
      <c r="D48" s="184" t="s">
        <v>24</v>
      </c>
      <c r="E48" s="78">
        <v>8079.5</v>
      </c>
      <c r="F48" s="78">
        <v>0</v>
      </c>
      <c r="G48" s="78">
        <v>0</v>
      </c>
      <c r="H48" s="78">
        <v>0</v>
      </c>
      <c r="I48" s="78">
        <v>0</v>
      </c>
    </row>
    <row r="49" spans="1:9" x14ac:dyDescent="0.25">
      <c r="A49" s="82"/>
      <c r="B49" s="83">
        <v>34</v>
      </c>
      <c r="C49" s="82"/>
      <c r="D49" s="184" t="s">
        <v>100</v>
      </c>
      <c r="E49" s="78">
        <v>1277.6099999999999</v>
      </c>
      <c r="F49" s="78">
        <v>0</v>
      </c>
      <c r="G49" s="78">
        <v>0</v>
      </c>
      <c r="H49" s="78">
        <v>0</v>
      </c>
      <c r="I49" s="78">
        <v>0</v>
      </c>
    </row>
    <row r="50" spans="1:9" x14ac:dyDescent="0.25">
      <c r="A50" s="82"/>
      <c r="B50" s="83">
        <v>38</v>
      </c>
      <c r="C50" s="82"/>
      <c r="D50" s="184" t="s">
        <v>80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1:9" ht="26.25" x14ac:dyDescent="0.25">
      <c r="A51" s="82"/>
      <c r="B51" s="83">
        <v>42</v>
      </c>
      <c r="C51" s="82"/>
      <c r="D51" s="185" t="s">
        <v>12</v>
      </c>
      <c r="E51" s="268">
        <v>0</v>
      </c>
      <c r="F51" s="78">
        <v>0</v>
      </c>
      <c r="G51" s="78">
        <v>0</v>
      </c>
      <c r="H51" s="78">
        <v>0</v>
      </c>
      <c r="I51" s="78">
        <v>0</v>
      </c>
    </row>
    <row r="52" spans="1:9" x14ac:dyDescent="0.25">
      <c r="A52" s="155"/>
      <c r="B52" s="156"/>
      <c r="C52" s="157">
        <v>52</v>
      </c>
      <c r="D52" s="173" t="s">
        <v>154</v>
      </c>
      <c r="E52" s="158">
        <f>E53</f>
        <v>10654.5</v>
      </c>
      <c r="F52" s="154">
        <f>F53</f>
        <v>0</v>
      </c>
      <c r="G52" s="154">
        <f>G53</f>
        <v>0</v>
      </c>
      <c r="H52" s="154">
        <f t="shared" ref="H52:I52" si="19">H53</f>
        <v>1</v>
      </c>
      <c r="I52" s="154">
        <f t="shared" si="19"/>
        <v>2</v>
      </c>
    </row>
    <row r="53" spans="1:9" ht="26.25" x14ac:dyDescent="0.25">
      <c r="A53" s="82"/>
      <c r="B53" s="83">
        <v>45</v>
      </c>
      <c r="C53" s="82"/>
      <c r="D53" s="189" t="s">
        <v>103</v>
      </c>
      <c r="E53" s="77">
        <v>10654.5</v>
      </c>
      <c r="F53" s="78">
        <v>0</v>
      </c>
      <c r="G53" s="78">
        <v>0</v>
      </c>
      <c r="H53" s="78">
        <v>1</v>
      </c>
      <c r="I53" s="78">
        <v>2</v>
      </c>
    </row>
    <row r="54" spans="1:9" x14ac:dyDescent="0.25">
      <c r="A54" s="159"/>
      <c r="B54" s="160"/>
      <c r="C54" s="160">
        <v>311</v>
      </c>
      <c r="D54" s="186" t="s">
        <v>84</v>
      </c>
      <c r="E54" s="152">
        <f>SUM(E55:E56)</f>
        <v>452.56</v>
      </c>
      <c r="F54" s="152">
        <f>SUM(F55:F56)</f>
        <v>2266</v>
      </c>
      <c r="G54" s="154">
        <f>SUM(G55:G56)</f>
        <v>2500</v>
      </c>
      <c r="H54" s="154">
        <f t="shared" ref="H54:I54" si="20">SUM(H55:H56)</f>
        <v>2500</v>
      </c>
      <c r="I54" s="154">
        <f t="shared" si="20"/>
        <v>2500</v>
      </c>
    </row>
    <row r="55" spans="1:9" x14ac:dyDescent="0.25">
      <c r="A55" s="89"/>
      <c r="B55" s="90">
        <v>32</v>
      </c>
      <c r="C55" s="89"/>
      <c r="D55" s="187" t="s">
        <v>24</v>
      </c>
      <c r="E55" s="77">
        <v>1.3</v>
      </c>
      <c r="F55" s="78">
        <v>2200</v>
      </c>
      <c r="G55" s="78">
        <v>2300</v>
      </c>
      <c r="H55" s="78">
        <v>2300</v>
      </c>
      <c r="I55" s="78">
        <v>2300</v>
      </c>
    </row>
    <row r="56" spans="1:9" ht="26.25" x14ac:dyDescent="0.25">
      <c r="A56" s="89"/>
      <c r="B56" s="90">
        <v>42</v>
      </c>
      <c r="C56" s="89"/>
      <c r="D56" s="185" t="s">
        <v>12</v>
      </c>
      <c r="E56" s="77">
        <v>451.26</v>
      </c>
      <c r="F56" s="78">
        <v>66</v>
      </c>
      <c r="G56" s="78">
        <v>200</v>
      </c>
      <c r="H56" s="78">
        <v>200</v>
      </c>
      <c r="I56" s="78">
        <v>200</v>
      </c>
    </row>
    <row r="57" spans="1:9" ht="25.5" x14ac:dyDescent="0.25">
      <c r="A57" s="161"/>
      <c r="B57" s="162"/>
      <c r="C57" s="162">
        <v>431</v>
      </c>
      <c r="D57" s="188" t="s">
        <v>86</v>
      </c>
      <c r="E57" s="152">
        <f>SUM(E58:E61)</f>
        <v>74202.06</v>
      </c>
      <c r="F57" s="152">
        <f>SUM(F58:F60)</f>
        <v>59726</v>
      </c>
      <c r="G57" s="154">
        <f>SUM(G58:G60)</f>
        <v>61000</v>
      </c>
      <c r="H57" s="154">
        <f t="shared" ref="H57:I57" si="21">SUM(H58:H60)</f>
        <v>61000</v>
      </c>
      <c r="I57" s="154">
        <f t="shared" si="21"/>
        <v>61000</v>
      </c>
    </row>
    <row r="58" spans="1:9" x14ac:dyDescent="0.25">
      <c r="A58" s="89"/>
      <c r="B58" s="90">
        <v>32</v>
      </c>
      <c r="C58" s="89"/>
      <c r="D58" s="187" t="s">
        <v>24</v>
      </c>
      <c r="E58" s="77">
        <v>66500.990000000005</v>
      </c>
      <c r="F58" s="78">
        <v>36830</v>
      </c>
      <c r="G58" s="78">
        <v>32200</v>
      </c>
      <c r="H58" s="78">
        <v>32200</v>
      </c>
      <c r="I58" s="78">
        <v>32200</v>
      </c>
    </row>
    <row r="59" spans="1:9" x14ac:dyDescent="0.25">
      <c r="A59" s="89"/>
      <c r="B59" s="90">
        <v>34</v>
      </c>
      <c r="C59" s="89"/>
      <c r="D59" s="184" t="s">
        <v>100</v>
      </c>
      <c r="E59" s="77">
        <v>918.09</v>
      </c>
      <c r="F59" s="78">
        <v>664</v>
      </c>
      <c r="G59" s="78">
        <v>1000</v>
      </c>
      <c r="H59" s="78">
        <v>1000</v>
      </c>
      <c r="I59" s="78">
        <v>1000</v>
      </c>
    </row>
    <row r="60" spans="1:9" ht="26.25" x14ac:dyDescent="0.25">
      <c r="A60" s="89"/>
      <c r="B60" s="90">
        <v>42</v>
      </c>
      <c r="C60" s="89"/>
      <c r="D60" s="185" t="s">
        <v>12</v>
      </c>
      <c r="E60" s="77">
        <v>6782.98</v>
      </c>
      <c r="F60" s="78">
        <v>22232</v>
      </c>
      <c r="G60" s="78">
        <v>27800</v>
      </c>
      <c r="H60" s="78">
        <v>27800</v>
      </c>
      <c r="I60" s="78">
        <v>27800</v>
      </c>
    </row>
    <row r="61" spans="1:9" ht="26.25" x14ac:dyDescent="0.25">
      <c r="A61" s="89"/>
      <c r="B61" s="90">
        <v>45</v>
      </c>
      <c r="C61" s="89"/>
      <c r="D61" s="189" t="s">
        <v>103</v>
      </c>
      <c r="E61" s="77"/>
      <c r="F61" s="78"/>
      <c r="G61" s="78"/>
      <c r="H61" s="78"/>
      <c r="I61" s="78"/>
    </row>
    <row r="62" spans="1:9" x14ac:dyDescent="0.25">
      <c r="A62" s="163"/>
      <c r="B62" s="162"/>
      <c r="C62" s="162">
        <v>611</v>
      </c>
      <c r="D62" s="188" t="s">
        <v>87</v>
      </c>
      <c r="E62" s="152">
        <f>E63+E64+E65+E66</f>
        <v>10610.41</v>
      </c>
      <c r="F62" s="152">
        <f>F63+F64+F65+F66</f>
        <v>13272</v>
      </c>
      <c r="G62" s="154">
        <f>G63+G64+G65+G66</f>
        <v>5000</v>
      </c>
      <c r="H62" s="154">
        <f t="shared" ref="H62:I62" si="22">H63+H64+H65+H66</f>
        <v>5000</v>
      </c>
      <c r="I62" s="154">
        <f t="shared" si="22"/>
        <v>5000</v>
      </c>
    </row>
    <row r="63" spans="1:9" x14ac:dyDescent="0.25">
      <c r="A63" s="89"/>
      <c r="B63" s="90">
        <v>31</v>
      </c>
      <c r="C63" s="89"/>
      <c r="D63" s="187" t="s">
        <v>101</v>
      </c>
      <c r="E63" s="77">
        <v>0</v>
      </c>
      <c r="F63" s="78">
        <v>0</v>
      </c>
      <c r="G63" s="78">
        <v>0</v>
      </c>
      <c r="H63" s="78">
        <v>0</v>
      </c>
      <c r="I63" s="78">
        <v>0</v>
      </c>
    </row>
    <row r="64" spans="1:9" x14ac:dyDescent="0.25">
      <c r="A64" s="89"/>
      <c r="B64" s="90">
        <v>34</v>
      </c>
      <c r="C64" s="89"/>
      <c r="D64" s="184" t="s">
        <v>100</v>
      </c>
      <c r="E64" s="77">
        <v>10.35</v>
      </c>
      <c r="F64" s="78">
        <v>0</v>
      </c>
      <c r="G64" s="78">
        <v>0</v>
      </c>
      <c r="H64" s="78">
        <v>0</v>
      </c>
      <c r="I64" s="78">
        <v>0</v>
      </c>
    </row>
    <row r="65" spans="1:9" ht="26.25" x14ac:dyDescent="0.25">
      <c r="A65" s="89"/>
      <c r="B65" s="90">
        <v>42</v>
      </c>
      <c r="C65" s="89"/>
      <c r="D65" s="189" t="s">
        <v>102</v>
      </c>
      <c r="E65" s="78">
        <v>10600.06</v>
      </c>
      <c r="F65" s="78">
        <v>13272</v>
      </c>
      <c r="G65" s="78">
        <v>5000</v>
      </c>
      <c r="H65" s="78">
        <v>5000</v>
      </c>
      <c r="I65" s="78">
        <v>5000</v>
      </c>
    </row>
    <row r="66" spans="1:9" ht="26.25" x14ac:dyDescent="0.25">
      <c r="A66" s="89"/>
      <c r="B66" s="90">
        <v>45</v>
      </c>
      <c r="C66" s="89"/>
      <c r="D66" s="189" t="s">
        <v>103</v>
      </c>
      <c r="E66" s="77">
        <v>0</v>
      </c>
      <c r="F66" s="78">
        <v>0</v>
      </c>
      <c r="G66" s="78">
        <v>0</v>
      </c>
      <c r="H66" s="78">
        <v>0</v>
      </c>
      <c r="I66" s="78">
        <v>0</v>
      </c>
    </row>
    <row r="67" spans="1:9" x14ac:dyDescent="0.25">
      <c r="A67" s="163"/>
      <c r="B67" s="162"/>
      <c r="C67" s="162">
        <v>11</v>
      </c>
      <c r="D67" s="188" t="s">
        <v>88</v>
      </c>
      <c r="E67" s="152">
        <f>E68</f>
        <v>0</v>
      </c>
      <c r="F67" s="152">
        <f>SUM(F68:F69)</f>
        <v>3145</v>
      </c>
      <c r="G67" s="154">
        <f>SUM(G68:G69)</f>
        <v>3145</v>
      </c>
      <c r="H67" s="154">
        <f t="shared" ref="H67:I67" si="23">SUM(H68:H69)</f>
        <v>3145</v>
      </c>
      <c r="I67" s="154">
        <f t="shared" si="23"/>
        <v>3145</v>
      </c>
    </row>
    <row r="68" spans="1:9" x14ac:dyDescent="0.25">
      <c r="A68" s="89"/>
      <c r="B68" s="90">
        <v>32</v>
      </c>
      <c r="C68" s="89"/>
      <c r="D68" s="187" t="s">
        <v>24</v>
      </c>
      <c r="E68" s="77">
        <v>0</v>
      </c>
      <c r="F68" s="78">
        <v>2788</v>
      </c>
      <c r="G68" s="78">
        <v>2788</v>
      </c>
      <c r="H68" s="78">
        <v>2788</v>
      </c>
      <c r="I68" s="78">
        <v>2788</v>
      </c>
    </row>
    <row r="69" spans="1:9" ht="26.25" x14ac:dyDescent="0.25">
      <c r="A69" s="89"/>
      <c r="B69" s="90">
        <v>42</v>
      </c>
      <c r="C69" s="89"/>
      <c r="D69" s="189" t="s">
        <v>102</v>
      </c>
      <c r="E69" s="77"/>
      <c r="F69" s="78">
        <v>357</v>
      </c>
      <c r="G69" s="78">
        <v>357</v>
      </c>
      <c r="H69" s="78">
        <v>357</v>
      </c>
      <c r="I69" s="78">
        <v>357</v>
      </c>
    </row>
    <row r="70" spans="1:9" ht="25.5" x14ac:dyDescent="0.25">
      <c r="A70" s="213"/>
      <c r="B70" s="211"/>
      <c r="C70" s="211">
        <v>13</v>
      </c>
      <c r="D70" s="214" t="s">
        <v>104</v>
      </c>
      <c r="E70" s="212">
        <f>E71+E72</f>
        <v>61513.17</v>
      </c>
      <c r="F70" s="212">
        <f>F71+F72</f>
        <v>61513</v>
      </c>
      <c r="G70" s="154">
        <f>G71+G72</f>
        <v>63360</v>
      </c>
      <c r="H70" s="154">
        <f t="shared" ref="H70:I70" si="24">H71+H72</f>
        <v>63360</v>
      </c>
      <c r="I70" s="154">
        <f t="shared" si="24"/>
        <v>63360</v>
      </c>
    </row>
    <row r="71" spans="1:9" x14ac:dyDescent="0.25">
      <c r="A71" s="89"/>
      <c r="B71" s="90">
        <v>32</v>
      </c>
      <c r="C71" s="89"/>
      <c r="D71" s="187" t="s">
        <v>24</v>
      </c>
      <c r="E71" s="77">
        <v>61513.17</v>
      </c>
      <c r="F71" s="78">
        <v>61513</v>
      </c>
      <c r="G71" s="78">
        <v>63360</v>
      </c>
      <c r="H71" s="78">
        <v>63360</v>
      </c>
      <c r="I71" s="78">
        <v>63360</v>
      </c>
    </row>
    <row r="72" spans="1:9" x14ac:dyDescent="0.25">
      <c r="A72" s="89"/>
      <c r="B72" s="90">
        <v>34</v>
      </c>
      <c r="C72" s="89"/>
      <c r="D72" s="184" t="s">
        <v>100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1:9" ht="26.25" x14ac:dyDescent="0.25">
      <c r="A73" s="164"/>
      <c r="B73" s="165"/>
      <c r="C73" s="166">
        <v>13</v>
      </c>
      <c r="D73" s="190" t="s">
        <v>105</v>
      </c>
      <c r="E73" s="167">
        <f>E74+E75+E76</f>
        <v>7774.19</v>
      </c>
      <c r="F73" s="167">
        <f>F74+F75+F76</f>
        <v>16000</v>
      </c>
      <c r="G73" s="154">
        <f>G74+G75</f>
        <v>16000</v>
      </c>
      <c r="H73" s="154">
        <f t="shared" ref="H73:I73" si="25">H74+H75</f>
        <v>16000</v>
      </c>
      <c r="I73" s="154">
        <f t="shared" si="25"/>
        <v>16000</v>
      </c>
    </row>
    <row r="74" spans="1:9" x14ac:dyDescent="0.25">
      <c r="A74" s="89"/>
      <c r="B74" s="90">
        <v>32</v>
      </c>
      <c r="C74" s="89"/>
      <c r="D74" s="184" t="s">
        <v>24</v>
      </c>
      <c r="E74" s="77">
        <v>7774.19</v>
      </c>
      <c r="F74" s="78">
        <v>5941.59</v>
      </c>
      <c r="G74" s="78">
        <v>6000</v>
      </c>
      <c r="H74" s="78">
        <v>6000</v>
      </c>
      <c r="I74" s="78">
        <v>6000</v>
      </c>
    </row>
    <row r="75" spans="1:9" ht="26.25" x14ac:dyDescent="0.25">
      <c r="A75" s="89"/>
      <c r="B75" s="90">
        <v>42</v>
      </c>
      <c r="C75" s="89"/>
      <c r="D75" s="189" t="s">
        <v>102</v>
      </c>
      <c r="E75" s="77">
        <v>0</v>
      </c>
      <c r="F75" s="78">
        <v>10058.41</v>
      </c>
      <c r="G75" s="78">
        <v>10000</v>
      </c>
      <c r="H75" s="78">
        <v>10000</v>
      </c>
      <c r="I75" s="78">
        <v>10000</v>
      </c>
    </row>
    <row r="76" spans="1:9" ht="26.25" x14ac:dyDescent="0.25">
      <c r="A76" s="89"/>
      <c r="B76" s="90">
        <v>45</v>
      </c>
      <c r="C76" s="89"/>
      <c r="D76" s="189" t="s">
        <v>103</v>
      </c>
      <c r="E76" s="77">
        <v>0</v>
      </c>
      <c r="F76" s="78">
        <v>0</v>
      </c>
      <c r="G76" s="78">
        <v>0</v>
      </c>
      <c r="H76" s="78">
        <v>0</v>
      </c>
      <c r="I76" s="78">
        <v>0</v>
      </c>
    </row>
    <row r="77" spans="1:9" ht="25.5" x14ac:dyDescent="0.25">
      <c r="A77" s="168"/>
      <c r="B77" s="169"/>
      <c r="C77" s="169">
        <v>11</v>
      </c>
      <c r="D77" s="191" t="s">
        <v>90</v>
      </c>
      <c r="E77" s="170">
        <f>E78</f>
        <v>0</v>
      </c>
      <c r="F77" s="170">
        <f>F78</f>
        <v>0</v>
      </c>
      <c r="G77" s="154">
        <f>G78</f>
        <v>0</v>
      </c>
      <c r="H77" s="154">
        <f t="shared" ref="H77:I77" si="26">H78</f>
        <v>1</v>
      </c>
      <c r="I77" s="154">
        <f t="shared" si="26"/>
        <v>2</v>
      </c>
    </row>
    <row r="78" spans="1:9" x14ac:dyDescent="0.25">
      <c r="A78" s="89"/>
      <c r="B78" s="90">
        <v>32</v>
      </c>
      <c r="C78" s="89"/>
      <c r="D78" s="184" t="s">
        <v>24</v>
      </c>
      <c r="E78" s="77">
        <v>0</v>
      </c>
      <c r="F78" s="78">
        <v>0</v>
      </c>
      <c r="G78" s="78">
        <v>0</v>
      </c>
      <c r="H78" s="78">
        <v>1</v>
      </c>
      <c r="I78" s="78">
        <v>2</v>
      </c>
    </row>
    <row r="79" spans="1:9" x14ac:dyDescent="0.25">
      <c r="A79" s="171"/>
      <c r="B79" s="172"/>
      <c r="C79" s="172">
        <v>525</v>
      </c>
      <c r="D79" s="173" t="s">
        <v>94</v>
      </c>
      <c r="E79" s="154">
        <f>E80+E81+E82</f>
        <v>0</v>
      </c>
      <c r="F79" s="154">
        <f>F81</f>
        <v>0</v>
      </c>
      <c r="G79" s="154">
        <f>G80+G81+G82</f>
        <v>0</v>
      </c>
      <c r="H79" s="154">
        <f t="shared" ref="H79:I79" si="27">H80+H81+H82</f>
        <v>0</v>
      </c>
      <c r="I79" s="154">
        <f t="shared" si="27"/>
        <v>0</v>
      </c>
    </row>
    <row r="80" spans="1:9" x14ac:dyDescent="0.25">
      <c r="A80" s="79"/>
      <c r="B80" s="202">
        <v>32</v>
      </c>
      <c r="C80" s="97"/>
      <c r="D80" s="184" t="s">
        <v>24</v>
      </c>
      <c r="E80" s="78">
        <v>0</v>
      </c>
      <c r="F80" s="81"/>
      <c r="G80" s="81">
        <v>0</v>
      </c>
      <c r="H80" s="81">
        <v>0</v>
      </c>
      <c r="I80" s="81">
        <v>0</v>
      </c>
    </row>
    <row r="81" spans="1:9" ht="26.25" x14ac:dyDescent="0.25">
      <c r="A81" s="89"/>
      <c r="B81" s="90">
        <v>42</v>
      </c>
      <c r="C81" s="89"/>
      <c r="D81" s="185" t="s">
        <v>12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1:9" ht="26.25" x14ac:dyDescent="0.25">
      <c r="A82" s="89"/>
      <c r="B82" s="90">
        <v>45</v>
      </c>
      <c r="C82" s="89"/>
      <c r="D82" s="189" t="s">
        <v>103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1:9" x14ac:dyDescent="0.25">
      <c r="A83" s="174"/>
      <c r="B83" s="175"/>
      <c r="C83" s="175">
        <v>621</v>
      </c>
      <c r="D83" s="192" t="s">
        <v>95</v>
      </c>
      <c r="E83" s="176"/>
      <c r="F83" s="176">
        <f>SUM(F84:F85)</f>
        <v>280576</v>
      </c>
      <c r="G83" s="154">
        <f>SUM(G84:G85)</f>
        <v>330000</v>
      </c>
      <c r="H83" s="154">
        <f t="shared" ref="H83:I83" si="28">SUM(H84:H85)</f>
        <v>0</v>
      </c>
      <c r="I83" s="154">
        <f t="shared" si="28"/>
        <v>0</v>
      </c>
    </row>
    <row r="84" spans="1:9" ht="26.25" x14ac:dyDescent="0.25">
      <c r="A84" s="89"/>
      <c r="B84" s="90">
        <v>42</v>
      </c>
      <c r="C84" s="89"/>
      <c r="D84" s="185" t="s">
        <v>12</v>
      </c>
      <c r="E84" s="77">
        <v>0</v>
      </c>
      <c r="F84" s="78">
        <v>265</v>
      </c>
      <c r="G84" s="78">
        <v>0</v>
      </c>
      <c r="H84" s="78">
        <v>0</v>
      </c>
      <c r="I84" s="78">
        <v>0</v>
      </c>
    </row>
    <row r="85" spans="1:9" ht="26.25" x14ac:dyDescent="0.25">
      <c r="A85" s="89"/>
      <c r="B85" s="90">
        <v>45</v>
      </c>
      <c r="C85" s="89"/>
      <c r="D85" s="189" t="s">
        <v>81</v>
      </c>
      <c r="E85" s="77"/>
      <c r="F85" s="78">
        <v>280311</v>
      </c>
      <c r="G85" s="78">
        <v>330000</v>
      </c>
      <c r="H85" s="78">
        <v>0</v>
      </c>
      <c r="I85" s="78">
        <v>0</v>
      </c>
    </row>
    <row r="86" spans="1:9" ht="25.5" x14ac:dyDescent="0.25">
      <c r="A86" s="163"/>
      <c r="B86" s="162"/>
      <c r="C86" s="162">
        <v>71</v>
      </c>
      <c r="D86" s="188" t="s">
        <v>8</v>
      </c>
      <c r="E86" s="152">
        <f>E87+E88</f>
        <v>0</v>
      </c>
      <c r="F86" s="152">
        <f>F87+F88</f>
        <v>0</v>
      </c>
      <c r="G86" s="154">
        <f>G87+G88</f>
        <v>0</v>
      </c>
      <c r="H86" s="154">
        <f t="shared" ref="H86:I86" si="29">H87+H88</f>
        <v>0</v>
      </c>
      <c r="I86" s="154">
        <f t="shared" si="29"/>
        <v>0</v>
      </c>
    </row>
    <row r="87" spans="1:9" x14ac:dyDescent="0.25">
      <c r="A87" s="89"/>
      <c r="B87" s="90">
        <v>32</v>
      </c>
      <c r="C87" s="89"/>
      <c r="D87" s="187" t="s">
        <v>24</v>
      </c>
      <c r="E87" s="77">
        <v>0</v>
      </c>
      <c r="F87" s="78">
        <v>0</v>
      </c>
      <c r="G87" s="78">
        <v>0</v>
      </c>
      <c r="H87" s="78">
        <v>0</v>
      </c>
      <c r="I87" s="78">
        <v>0</v>
      </c>
    </row>
    <row r="88" spans="1:9" ht="26.25" x14ac:dyDescent="0.25">
      <c r="A88" s="89"/>
      <c r="B88" s="90">
        <v>42</v>
      </c>
      <c r="C88" s="89"/>
      <c r="D88" s="189" t="s">
        <v>12</v>
      </c>
      <c r="E88" s="77">
        <v>0</v>
      </c>
      <c r="F88" s="78">
        <v>0</v>
      </c>
      <c r="G88" s="78">
        <v>0</v>
      </c>
      <c r="H88" s="78">
        <v>0</v>
      </c>
      <c r="I88" s="78">
        <v>0</v>
      </c>
    </row>
    <row r="89" spans="1:9" x14ac:dyDescent="0.25">
      <c r="A89" s="177">
        <v>3</v>
      </c>
      <c r="B89" s="178"/>
      <c r="C89" s="178"/>
      <c r="D89" s="193" t="s">
        <v>106</v>
      </c>
      <c r="E89" s="109">
        <f>SUM(E90:E92)</f>
        <v>1063697.32</v>
      </c>
      <c r="F89" s="96">
        <f>SUM(F90:F92)</f>
        <v>1163755.5900000001</v>
      </c>
      <c r="G89" s="74">
        <f>SUM(G90:G92)</f>
        <v>1162648</v>
      </c>
      <c r="H89" s="74">
        <f t="shared" ref="H89:I89" si="30">SUM(H90:H92)</f>
        <v>1162648</v>
      </c>
      <c r="I89" s="74">
        <f t="shared" si="30"/>
        <v>1162648</v>
      </c>
    </row>
    <row r="90" spans="1:9" x14ac:dyDescent="0.25">
      <c r="A90" s="263"/>
      <c r="B90" s="264">
        <v>31</v>
      </c>
      <c r="C90" s="264"/>
      <c r="D90" s="265"/>
      <c r="E90" s="266">
        <f>SUM(E47)</f>
        <v>917622.12</v>
      </c>
      <c r="F90" s="267">
        <f>F47+F63</f>
        <v>1053819</v>
      </c>
      <c r="G90" s="81">
        <f>SUM(G47)</f>
        <v>1055000</v>
      </c>
      <c r="H90" s="81">
        <f t="shared" ref="H90:I90" si="31">SUM(H47)</f>
        <v>1055000</v>
      </c>
      <c r="I90" s="81">
        <f t="shared" si="31"/>
        <v>1055000</v>
      </c>
    </row>
    <row r="91" spans="1:9" x14ac:dyDescent="0.25">
      <c r="A91" s="263"/>
      <c r="B91" s="264">
        <v>32</v>
      </c>
      <c r="C91" s="264"/>
      <c r="D91" s="265"/>
      <c r="E91" s="266">
        <f>SUM(E48,E55,E58,E71,E74)</f>
        <v>143869.15000000002</v>
      </c>
      <c r="F91" s="267">
        <f>SUM(F55,F58,F68,F71,F74)</f>
        <v>109272.59</v>
      </c>
      <c r="G91" s="81">
        <f>SUM(G55,G58,G68,G71,G74)</f>
        <v>106648</v>
      </c>
      <c r="H91" s="81">
        <f t="shared" ref="H91:I91" si="32">SUM(H55,H58,H68,H71,H74)</f>
        <v>106648</v>
      </c>
      <c r="I91" s="81">
        <f t="shared" si="32"/>
        <v>106648</v>
      </c>
    </row>
    <row r="92" spans="1:9" x14ac:dyDescent="0.25">
      <c r="A92" s="263"/>
      <c r="B92" s="264">
        <v>34</v>
      </c>
      <c r="C92" s="264"/>
      <c r="D92" s="265"/>
      <c r="E92" s="266">
        <f>SUM(E49,E59,E64)</f>
        <v>2206.0499999999997</v>
      </c>
      <c r="F92" s="267">
        <f>SUM(F49,F59,F72)</f>
        <v>664</v>
      </c>
      <c r="G92" s="81">
        <f>SUM(G59)</f>
        <v>1000</v>
      </c>
      <c r="H92" s="81">
        <f t="shared" ref="H92:I92" si="33">SUM(H59)</f>
        <v>1000</v>
      </c>
      <c r="I92" s="81">
        <f t="shared" si="33"/>
        <v>1000</v>
      </c>
    </row>
    <row r="93" spans="1:9" x14ac:dyDescent="0.25">
      <c r="A93" s="177">
        <v>4</v>
      </c>
      <c r="B93" s="178"/>
      <c r="C93" s="178"/>
      <c r="D93" s="193" t="s">
        <v>106</v>
      </c>
      <c r="E93" s="109">
        <f>SUM(E94:E95)</f>
        <v>28488.799999999999</v>
      </c>
      <c r="F93" s="96">
        <f>SUM(F94:F95)</f>
        <v>326561.41000000003</v>
      </c>
      <c r="G93" s="74">
        <f>G94+G95</f>
        <v>373357</v>
      </c>
      <c r="H93" s="74">
        <f t="shared" ref="H93:I93" si="34">H94+H95</f>
        <v>43357</v>
      </c>
      <c r="I93" s="74">
        <f t="shared" si="34"/>
        <v>43357</v>
      </c>
    </row>
    <row r="94" spans="1:9" x14ac:dyDescent="0.25">
      <c r="A94" s="263"/>
      <c r="B94" s="264">
        <v>42</v>
      </c>
      <c r="C94" s="264"/>
      <c r="D94" s="265"/>
      <c r="E94" s="266">
        <f>SUM(E56,E60,E65)</f>
        <v>17834.3</v>
      </c>
      <c r="F94" s="267">
        <f>SUM(F56,F60,F65,F69,F75,F84)</f>
        <v>46250.41</v>
      </c>
      <c r="G94" s="81">
        <f>SUM(G56,G60,G65,G69,G75)</f>
        <v>43357</v>
      </c>
      <c r="H94" s="81">
        <f t="shared" ref="H94:I94" si="35">SUM(H56,H60,H65,H69,H75)</f>
        <v>43357</v>
      </c>
      <c r="I94" s="81">
        <f t="shared" si="35"/>
        <v>43357</v>
      </c>
    </row>
    <row r="95" spans="1:9" x14ac:dyDescent="0.25">
      <c r="A95" s="263"/>
      <c r="B95" s="264">
        <v>45</v>
      </c>
      <c r="C95" s="264"/>
      <c r="D95" s="265"/>
      <c r="E95" s="266">
        <f>SUM(E53)</f>
        <v>10654.5</v>
      </c>
      <c r="F95" s="267">
        <f>SUM(F85)</f>
        <v>280311</v>
      </c>
      <c r="G95" s="81">
        <f>SUM(G85)</f>
        <v>330000</v>
      </c>
      <c r="H95" s="81">
        <f t="shared" ref="H95:I95" si="36">SUM(H85)</f>
        <v>0</v>
      </c>
      <c r="I95" s="81">
        <f t="shared" si="36"/>
        <v>0</v>
      </c>
    </row>
    <row r="96" spans="1:9" x14ac:dyDescent="0.25">
      <c r="A96" s="179"/>
      <c r="B96" s="180"/>
      <c r="C96" s="180"/>
      <c r="D96" s="194" t="s">
        <v>107</v>
      </c>
      <c r="E96" s="181">
        <f>SUM(E89,E93)</f>
        <v>1092186.1200000001</v>
      </c>
      <c r="F96" s="182">
        <f>F89+F93</f>
        <v>1490317</v>
      </c>
      <c r="G96" s="147">
        <f>SUM(G89,G93)</f>
        <v>1536005</v>
      </c>
      <c r="H96" s="147">
        <f t="shared" ref="H96:I96" si="37">SUM(H89,H93)</f>
        <v>1206005</v>
      </c>
      <c r="I96" s="147">
        <f t="shared" si="37"/>
        <v>1206005</v>
      </c>
    </row>
    <row r="97" spans="5:7" x14ac:dyDescent="0.25">
      <c r="F97" s="51"/>
    </row>
    <row r="98" spans="5:7" x14ac:dyDescent="0.25">
      <c r="F98" s="51"/>
    </row>
    <row r="99" spans="5:7" x14ac:dyDescent="0.25">
      <c r="E99" s="260"/>
    </row>
    <row r="100" spans="5:7" x14ac:dyDescent="0.25">
      <c r="E100" s="51"/>
      <c r="F100" s="51"/>
      <c r="G100" s="51"/>
    </row>
    <row r="101" spans="5:7" x14ac:dyDescent="0.25">
      <c r="E101" s="258"/>
    </row>
    <row r="102" spans="5:7" x14ac:dyDescent="0.25">
      <c r="E102" s="51"/>
    </row>
    <row r="103" spans="5:7" x14ac:dyDescent="0.25">
      <c r="E103" s="259"/>
    </row>
    <row r="104" spans="5:7" x14ac:dyDescent="0.25">
      <c r="E104" s="259"/>
    </row>
    <row r="106" spans="5:7" x14ac:dyDescent="0.25">
      <c r="F106" s="50"/>
    </row>
    <row r="107" spans="5:7" x14ac:dyDescent="0.25">
      <c r="E107" s="49"/>
      <c r="F107" s="51"/>
    </row>
    <row r="108" spans="5:7" x14ac:dyDescent="0.25">
      <c r="E108" s="49"/>
      <c r="F108" s="51"/>
    </row>
    <row r="109" spans="5:7" x14ac:dyDescent="0.25">
      <c r="E109" s="261"/>
      <c r="F109" s="262"/>
    </row>
    <row r="111" spans="5:7" x14ac:dyDescent="0.25">
      <c r="E111" s="49"/>
      <c r="F111" s="51"/>
    </row>
    <row r="112" spans="5:7" x14ac:dyDescent="0.25">
      <c r="E112" s="49"/>
      <c r="F112" s="51"/>
    </row>
    <row r="113" spans="5:7" x14ac:dyDescent="0.25">
      <c r="E113" s="261"/>
      <c r="F113" s="262"/>
    </row>
    <row r="115" spans="5:7" x14ac:dyDescent="0.25">
      <c r="F115" s="51"/>
    </row>
    <row r="117" spans="5:7" x14ac:dyDescent="0.25">
      <c r="F117" s="50"/>
    </row>
    <row r="118" spans="5:7" x14ac:dyDescent="0.25">
      <c r="E118" s="49"/>
      <c r="F118" s="51"/>
    </row>
    <row r="119" spans="5:7" x14ac:dyDescent="0.25">
      <c r="E119" s="49"/>
      <c r="F119" s="51"/>
    </row>
    <row r="120" spans="5:7" x14ac:dyDescent="0.25">
      <c r="E120" s="49"/>
      <c r="F120" s="51"/>
    </row>
    <row r="121" spans="5:7" x14ac:dyDescent="0.25">
      <c r="E121" s="49"/>
      <c r="F121" s="51"/>
    </row>
    <row r="122" spans="5:7" x14ac:dyDescent="0.25">
      <c r="E122" s="49"/>
      <c r="F122" s="51"/>
      <c r="G122" s="51"/>
    </row>
    <row r="123" spans="5:7" x14ac:dyDescent="0.25">
      <c r="E123" s="49"/>
      <c r="F123" s="51"/>
    </row>
    <row r="124" spans="5:7" x14ac:dyDescent="0.25">
      <c r="E124" s="49"/>
      <c r="F124" s="51"/>
    </row>
    <row r="125" spans="5:7" x14ac:dyDescent="0.25">
      <c r="E125" s="49"/>
      <c r="F125" s="51"/>
    </row>
    <row r="126" spans="5:7" x14ac:dyDescent="0.25">
      <c r="E126" s="49"/>
      <c r="F126" s="51"/>
    </row>
    <row r="127" spans="5:7" x14ac:dyDescent="0.25">
      <c r="E127" s="49"/>
      <c r="F127" s="51"/>
    </row>
    <row r="128" spans="5:7" x14ac:dyDescent="0.25">
      <c r="E128" s="49"/>
      <c r="F128" s="51"/>
    </row>
    <row r="129" spans="5:6" x14ac:dyDescent="0.25">
      <c r="E129" s="49"/>
      <c r="F129" s="51"/>
    </row>
    <row r="130" spans="5:6" x14ac:dyDescent="0.25">
      <c r="E130" s="49"/>
      <c r="F130" s="51"/>
    </row>
    <row r="131" spans="5:6" x14ac:dyDescent="0.25">
      <c r="E131" s="49"/>
      <c r="F131" s="51"/>
    </row>
    <row r="132" spans="5:6" x14ac:dyDescent="0.25">
      <c r="E132" s="49"/>
      <c r="F132" s="51"/>
    </row>
    <row r="133" spans="5:6" x14ac:dyDescent="0.25">
      <c r="E133" s="49"/>
      <c r="F133" s="51"/>
    </row>
    <row r="134" spans="5:6" x14ac:dyDescent="0.25">
      <c r="F134" s="51"/>
    </row>
    <row r="135" spans="5:6" x14ac:dyDescent="0.25">
      <c r="E135" s="51"/>
    </row>
    <row r="136" spans="5:6" x14ac:dyDescent="0.25">
      <c r="E136" s="51"/>
    </row>
    <row r="137" spans="5:6" x14ac:dyDescent="0.25">
      <c r="E137" s="51"/>
    </row>
  </sheetData>
  <mergeCells count="6">
    <mergeCell ref="A42:I42"/>
    <mergeCell ref="A1:I1"/>
    <mergeCell ref="A2:I2"/>
    <mergeCell ref="A3:I3"/>
    <mergeCell ref="A5:I5"/>
    <mergeCell ref="A7:I7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"/>
  <sheetViews>
    <sheetView workbookViewId="0">
      <selection activeCell="B15" sqref="B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321" t="s">
        <v>35</v>
      </c>
      <c r="B1" s="321"/>
      <c r="C1" s="321"/>
      <c r="D1" s="321"/>
      <c r="E1" s="321"/>
      <c r="F1" s="321"/>
    </row>
    <row r="2" spans="1:6" ht="18" customHeight="1" x14ac:dyDescent="0.25">
      <c r="A2" s="339" t="s">
        <v>150</v>
      </c>
      <c r="B2" s="339"/>
      <c r="C2" s="339"/>
      <c r="D2" s="339"/>
      <c r="E2" s="339"/>
      <c r="F2" s="339"/>
    </row>
    <row r="3" spans="1:6" ht="15.75" x14ac:dyDescent="0.25">
      <c r="A3" s="321" t="s">
        <v>21</v>
      </c>
      <c r="B3" s="321"/>
      <c r="C3" s="321"/>
      <c r="D3" s="321"/>
      <c r="E3" s="334"/>
      <c r="F3" s="334"/>
    </row>
    <row r="4" spans="1:6" ht="18" x14ac:dyDescent="0.25">
      <c r="A4" s="3"/>
      <c r="B4" s="3"/>
      <c r="C4" s="3"/>
      <c r="D4" s="3"/>
      <c r="E4" s="4"/>
      <c r="F4" s="4"/>
    </row>
    <row r="5" spans="1:6" ht="18" customHeight="1" x14ac:dyDescent="0.25">
      <c r="A5" s="321" t="s">
        <v>4</v>
      </c>
      <c r="B5" s="322"/>
      <c r="C5" s="322"/>
      <c r="D5" s="322"/>
      <c r="E5" s="322"/>
      <c r="F5" s="322"/>
    </row>
    <row r="6" spans="1:6" ht="18" x14ac:dyDescent="0.25">
      <c r="A6" s="3"/>
      <c r="B6" s="3"/>
      <c r="C6" s="3"/>
      <c r="D6" s="3"/>
      <c r="E6" s="4"/>
      <c r="F6" s="4"/>
    </row>
    <row r="7" spans="1:6" ht="15.75" x14ac:dyDescent="0.25">
      <c r="A7" s="321" t="s">
        <v>14</v>
      </c>
      <c r="B7" s="341"/>
      <c r="C7" s="341"/>
      <c r="D7" s="341"/>
      <c r="E7" s="341"/>
      <c r="F7" s="341"/>
    </row>
    <row r="8" spans="1:6" ht="18" x14ac:dyDescent="0.25">
      <c r="A8" s="3"/>
      <c r="B8" s="3"/>
      <c r="C8" s="3"/>
      <c r="D8" s="3"/>
      <c r="E8" s="4"/>
      <c r="F8" s="4"/>
    </row>
    <row r="9" spans="1:6" x14ac:dyDescent="0.25">
      <c r="C9" s="312"/>
    </row>
    <row r="10" spans="1:6" ht="25.5" x14ac:dyDescent="0.25">
      <c r="A10" s="18" t="s">
        <v>56</v>
      </c>
      <c r="B10" s="48" t="s">
        <v>38</v>
      </c>
      <c r="C10" s="46" t="s">
        <v>39</v>
      </c>
      <c r="D10" s="46" t="s">
        <v>36</v>
      </c>
      <c r="E10" s="46" t="s">
        <v>29</v>
      </c>
      <c r="F10" s="46" t="s">
        <v>37</v>
      </c>
    </row>
    <row r="11" spans="1:6" x14ac:dyDescent="0.25">
      <c r="A11" s="254" t="s">
        <v>15</v>
      </c>
      <c r="B11" s="95">
        <f>B14</f>
        <v>1092186.1200000001</v>
      </c>
      <c r="C11" s="109">
        <f>C14</f>
        <v>1490318</v>
      </c>
      <c r="D11" s="109">
        <f>D14</f>
        <v>1536005</v>
      </c>
      <c r="E11" s="109">
        <f>E14</f>
        <v>1206005</v>
      </c>
      <c r="F11" s="109">
        <f>F14</f>
        <v>1206005</v>
      </c>
    </row>
    <row r="12" spans="1:6" x14ac:dyDescent="0.25">
      <c r="A12" s="10" t="s">
        <v>109</v>
      </c>
      <c r="B12" s="299"/>
      <c r="C12" s="300"/>
      <c r="D12" s="301"/>
      <c r="E12" s="301"/>
      <c r="F12" s="301"/>
    </row>
    <row r="13" spans="1:6" x14ac:dyDescent="0.25">
      <c r="A13" s="15" t="s">
        <v>110</v>
      </c>
      <c r="B13" s="299"/>
      <c r="C13" s="300"/>
      <c r="D13" s="301"/>
      <c r="E13" s="301"/>
      <c r="F13" s="301"/>
    </row>
    <row r="14" spans="1:6" x14ac:dyDescent="0.25">
      <c r="A14" s="255" t="s">
        <v>111</v>
      </c>
      <c r="B14" s="237">
        <v>1092186.1200000001</v>
      </c>
      <c r="C14" s="238">
        <v>1490318</v>
      </c>
      <c r="D14" s="238">
        <f>'Prihodi i rashodi po izvorima'!G96</f>
        <v>1536005</v>
      </c>
      <c r="E14" s="303">
        <f>'Prihodi i rashodi po izvorima'!H96</f>
        <v>1206005</v>
      </c>
      <c r="F14" s="238">
        <f>'Prihodi i rashodi po izvorima'!I96</f>
        <v>1206005</v>
      </c>
    </row>
    <row r="15" spans="1:6" x14ac:dyDescent="0.25">
      <c r="A15" s="10" t="s">
        <v>16</v>
      </c>
      <c r="B15" s="299"/>
      <c r="C15" s="300"/>
      <c r="D15" s="301"/>
      <c r="E15" s="301"/>
      <c r="F15" s="302"/>
    </row>
    <row r="16" spans="1:6" ht="25.5" x14ac:dyDescent="0.25">
      <c r="A16" s="16" t="s">
        <v>17</v>
      </c>
      <c r="B16" s="299"/>
      <c r="C16" s="300"/>
      <c r="D16" s="301"/>
      <c r="E16" s="301"/>
      <c r="F16" s="302"/>
    </row>
  </sheetData>
  <mergeCells count="5">
    <mergeCell ref="A1:F1"/>
    <mergeCell ref="A3:F3"/>
    <mergeCell ref="A5:F5"/>
    <mergeCell ref="A7:F7"/>
    <mergeCell ref="A2:F2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23" sqref="E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321" t="s">
        <v>35</v>
      </c>
      <c r="B1" s="321"/>
      <c r="C1" s="321"/>
      <c r="D1" s="321"/>
      <c r="E1" s="321"/>
      <c r="F1" s="321"/>
      <c r="G1" s="321"/>
      <c r="H1" s="321"/>
    </row>
    <row r="2" spans="1:8" ht="18" customHeight="1" x14ac:dyDescent="0.25">
      <c r="A2" s="339" t="s">
        <v>150</v>
      </c>
      <c r="B2" s="339"/>
      <c r="C2" s="339"/>
      <c r="D2" s="339"/>
      <c r="E2" s="339"/>
      <c r="F2" s="339"/>
      <c r="G2" s="339"/>
      <c r="H2" s="339"/>
    </row>
    <row r="3" spans="1:8" ht="15.75" customHeight="1" x14ac:dyDescent="0.25">
      <c r="A3" s="321" t="s">
        <v>21</v>
      </c>
      <c r="B3" s="321"/>
      <c r="C3" s="321"/>
      <c r="D3" s="321"/>
      <c r="E3" s="321"/>
      <c r="F3" s="321"/>
      <c r="G3" s="321"/>
      <c r="H3" s="321"/>
    </row>
    <row r="4" spans="1:8" ht="18" x14ac:dyDescent="0.25">
      <c r="A4" s="3"/>
      <c r="B4" s="3"/>
      <c r="C4" s="3"/>
      <c r="D4" s="3"/>
      <c r="E4" s="3"/>
      <c r="F4" s="3"/>
      <c r="G4" s="4"/>
      <c r="H4" s="4"/>
    </row>
    <row r="5" spans="1:8" ht="18" customHeight="1" x14ac:dyDescent="0.25">
      <c r="A5" s="321" t="s">
        <v>61</v>
      </c>
      <c r="B5" s="321"/>
      <c r="C5" s="321"/>
      <c r="D5" s="321"/>
      <c r="E5" s="321"/>
      <c r="F5" s="321"/>
      <c r="G5" s="321"/>
      <c r="H5" s="321"/>
    </row>
    <row r="6" spans="1:8" ht="18" x14ac:dyDescent="0.25">
      <c r="A6" s="3"/>
      <c r="B6" s="3"/>
      <c r="C6" s="3"/>
      <c r="D6" s="3"/>
      <c r="E6" s="3"/>
      <c r="F6" s="3"/>
      <c r="G6" s="4"/>
      <c r="H6" s="4"/>
    </row>
    <row r="7" spans="1:8" ht="25.5" x14ac:dyDescent="0.25">
      <c r="A7" s="18" t="s">
        <v>5</v>
      </c>
      <c r="B7" s="17" t="s">
        <v>6</v>
      </c>
      <c r="C7" s="17" t="s">
        <v>34</v>
      </c>
      <c r="D7" s="48" t="s">
        <v>38</v>
      </c>
      <c r="E7" s="46" t="s">
        <v>39</v>
      </c>
      <c r="F7" s="46" t="s">
        <v>36</v>
      </c>
      <c r="G7" s="46" t="s">
        <v>29</v>
      </c>
      <c r="H7" s="46" t="s">
        <v>37</v>
      </c>
    </row>
    <row r="8" spans="1:8" x14ac:dyDescent="0.25">
      <c r="A8" s="31"/>
      <c r="B8" s="32"/>
      <c r="C8" s="30" t="s">
        <v>63</v>
      </c>
      <c r="D8" s="32"/>
      <c r="E8" s="31"/>
      <c r="F8" s="31"/>
      <c r="G8" s="31"/>
      <c r="H8" s="31"/>
    </row>
    <row r="9" spans="1:8" ht="25.5" x14ac:dyDescent="0.25">
      <c r="A9" s="10">
        <v>8</v>
      </c>
      <c r="B9" s="10"/>
      <c r="C9" s="10" t="s">
        <v>18</v>
      </c>
      <c r="D9" s="7"/>
      <c r="E9" s="8"/>
      <c r="F9" s="8"/>
      <c r="G9" s="8"/>
      <c r="H9" s="8"/>
    </row>
    <row r="10" spans="1:8" x14ac:dyDescent="0.25">
      <c r="A10" s="10"/>
      <c r="B10" s="14">
        <v>84</v>
      </c>
      <c r="C10" s="14" t="s">
        <v>25</v>
      </c>
      <c r="D10" s="7"/>
      <c r="E10" s="8"/>
      <c r="F10" s="8"/>
      <c r="G10" s="8"/>
      <c r="H10" s="8"/>
    </row>
    <row r="11" spans="1:8" x14ac:dyDescent="0.25">
      <c r="A11" s="10"/>
      <c r="B11" s="14"/>
      <c r="C11" s="33"/>
      <c r="D11" s="7"/>
      <c r="E11" s="8"/>
      <c r="F11" s="8"/>
      <c r="G11" s="8"/>
      <c r="H11" s="8"/>
    </row>
    <row r="12" spans="1:8" x14ac:dyDescent="0.25">
      <c r="A12" s="10"/>
      <c r="B12" s="14"/>
      <c r="C12" s="30" t="s">
        <v>66</v>
      </c>
      <c r="D12" s="7"/>
      <c r="E12" s="8"/>
      <c r="F12" s="8"/>
      <c r="G12" s="8"/>
      <c r="H12" s="8"/>
    </row>
    <row r="13" spans="1:8" ht="25.5" x14ac:dyDescent="0.25">
      <c r="A13" s="13">
        <v>5</v>
      </c>
      <c r="B13" s="13"/>
      <c r="C13" s="22" t="s">
        <v>19</v>
      </c>
      <c r="D13" s="7"/>
      <c r="E13" s="8"/>
      <c r="F13" s="8"/>
      <c r="G13" s="8"/>
      <c r="H13" s="8"/>
    </row>
    <row r="14" spans="1:8" ht="25.5" x14ac:dyDescent="0.25">
      <c r="A14" s="14"/>
      <c r="B14" s="14">
        <v>54</v>
      </c>
      <c r="C14" s="23" t="s">
        <v>26</v>
      </c>
      <c r="D14" s="7"/>
      <c r="E14" s="8"/>
      <c r="F14" s="8"/>
      <c r="G14" s="8"/>
      <c r="H14" s="9"/>
    </row>
  </sheetData>
  <mergeCells count="4">
    <mergeCell ref="A1:H1"/>
    <mergeCell ref="A3:H3"/>
    <mergeCell ref="A5:H5"/>
    <mergeCell ref="A2:H2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C27" sqref="C2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321" t="s">
        <v>35</v>
      </c>
      <c r="B1" s="321"/>
      <c r="C1" s="321"/>
      <c r="D1" s="321"/>
      <c r="E1" s="321"/>
      <c r="F1" s="321"/>
    </row>
    <row r="2" spans="1:6" ht="18" customHeight="1" x14ac:dyDescent="0.25">
      <c r="A2" s="339" t="s">
        <v>150</v>
      </c>
      <c r="B2" s="339"/>
      <c r="C2" s="339"/>
      <c r="D2" s="339"/>
      <c r="E2" s="339"/>
      <c r="F2" s="339"/>
    </row>
    <row r="3" spans="1:6" ht="15.75" customHeight="1" x14ac:dyDescent="0.25">
      <c r="A3" s="321" t="s">
        <v>21</v>
      </c>
      <c r="B3" s="321"/>
      <c r="C3" s="321"/>
      <c r="D3" s="321"/>
      <c r="E3" s="321"/>
      <c r="F3" s="321"/>
    </row>
    <row r="4" spans="1:6" ht="18" x14ac:dyDescent="0.25">
      <c r="A4" s="3"/>
      <c r="B4" s="3"/>
      <c r="C4" s="3"/>
      <c r="D4" s="3"/>
      <c r="E4" s="4"/>
      <c r="F4" s="4"/>
    </row>
    <row r="5" spans="1:6" ht="18" customHeight="1" x14ac:dyDescent="0.25">
      <c r="A5" s="321" t="s">
        <v>62</v>
      </c>
      <c r="B5" s="321"/>
      <c r="C5" s="321"/>
      <c r="D5" s="321"/>
      <c r="E5" s="321"/>
      <c r="F5" s="321"/>
    </row>
    <row r="6" spans="1:6" ht="18" x14ac:dyDescent="0.25">
      <c r="A6" s="3"/>
      <c r="B6" s="3"/>
      <c r="C6" s="3"/>
      <c r="D6" s="3"/>
      <c r="E6" s="4"/>
      <c r="F6" s="4"/>
    </row>
    <row r="7" spans="1:6" ht="25.5" x14ac:dyDescent="0.25">
      <c r="A7" s="17" t="s">
        <v>56</v>
      </c>
      <c r="B7" s="48" t="s">
        <v>38</v>
      </c>
      <c r="C7" s="46" t="s">
        <v>39</v>
      </c>
      <c r="D7" s="46" t="s">
        <v>36</v>
      </c>
      <c r="E7" s="46" t="s">
        <v>29</v>
      </c>
      <c r="F7" s="46" t="s">
        <v>37</v>
      </c>
    </row>
    <row r="8" spans="1:6" x14ac:dyDescent="0.25">
      <c r="A8" s="10" t="s">
        <v>63</v>
      </c>
      <c r="B8" s="7"/>
      <c r="C8" s="8"/>
      <c r="D8" s="8"/>
      <c r="E8" s="8"/>
      <c r="F8" s="8"/>
    </row>
    <row r="9" spans="1:6" ht="25.5" x14ac:dyDescent="0.25">
      <c r="A9" s="10" t="s">
        <v>64</v>
      </c>
      <c r="B9" s="7"/>
      <c r="C9" s="8"/>
      <c r="D9" s="8"/>
      <c r="E9" s="8"/>
      <c r="F9" s="8"/>
    </row>
    <row r="10" spans="1:6" ht="25.5" x14ac:dyDescent="0.25">
      <c r="A10" s="15" t="s">
        <v>65</v>
      </c>
      <c r="B10" s="7"/>
      <c r="C10" s="8"/>
      <c r="D10" s="8"/>
      <c r="E10" s="8"/>
      <c r="F10" s="8"/>
    </row>
    <row r="11" spans="1:6" x14ac:dyDescent="0.25">
      <c r="A11" s="15"/>
      <c r="B11" s="7"/>
      <c r="C11" s="8"/>
      <c r="D11" s="8"/>
      <c r="E11" s="8"/>
      <c r="F11" s="8"/>
    </row>
    <row r="12" spans="1:6" x14ac:dyDescent="0.25">
      <c r="A12" s="10" t="s">
        <v>66</v>
      </c>
      <c r="B12" s="7"/>
      <c r="C12" s="8"/>
      <c r="D12" s="8"/>
      <c r="E12" s="8"/>
      <c r="F12" s="8"/>
    </row>
    <row r="13" spans="1:6" x14ac:dyDescent="0.25">
      <c r="A13" s="22" t="s">
        <v>57</v>
      </c>
      <c r="B13" s="7"/>
      <c r="C13" s="8"/>
      <c r="D13" s="8"/>
      <c r="E13" s="8"/>
      <c r="F13" s="8"/>
    </row>
    <row r="14" spans="1:6" x14ac:dyDescent="0.25">
      <c r="A14" s="12" t="s">
        <v>58</v>
      </c>
      <c r="B14" s="7"/>
      <c r="C14" s="8"/>
      <c r="D14" s="8"/>
      <c r="E14" s="8"/>
      <c r="F14" s="9"/>
    </row>
    <row r="15" spans="1:6" x14ac:dyDescent="0.25">
      <c r="A15" s="22" t="s">
        <v>59</v>
      </c>
      <c r="B15" s="7"/>
      <c r="C15" s="8"/>
      <c r="D15" s="8"/>
      <c r="E15" s="8"/>
      <c r="F15" s="9"/>
    </row>
    <row r="16" spans="1:6" x14ac:dyDescent="0.25">
      <c r="A16" s="12" t="s">
        <v>60</v>
      </c>
      <c r="B16" s="7"/>
      <c r="C16" s="8"/>
      <c r="D16" s="8"/>
      <c r="E16" s="8"/>
      <c r="F16" s="9"/>
    </row>
  </sheetData>
  <mergeCells count="4">
    <mergeCell ref="A1:F1"/>
    <mergeCell ref="A3:F3"/>
    <mergeCell ref="A5:F5"/>
    <mergeCell ref="A2:F2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9"/>
  <sheetViews>
    <sheetView zoomScale="90" zoomScaleNormal="90" workbookViewId="0">
      <selection activeCell="H72" sqref="H7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  <col min="8" max="8" width="23.7109375" customWidth="1"/>
    <col min="9" max="9" width="23.85546875" customWidth="1"/>
    <col min="10" max="10" width="17.140625" customWidth="1"/>
    <col min="11" max="11" width="18.42578125" customWidth="1"/>
  </cols>
  <sheetData>
    <row r="1" spans="1:9" ht="42" customHeight="1" x14ac:dyDescent="0.25">
      <c r="A1" s="321" t="s">
        <v>35</v>
      </c>
      <c r="B1" s="321"/>
      <c r="C1" s="321"/>
      <c r="D1" s="321"/>
      <c r="E1" s="321"/>
      <c r="F1" s="321"/>
      <c r="G1" s="321"/>
      <c r="H1" s="321"/>
      <c r="I1" s="321"/>
    </row>
    <row r="2" spans="1:9" ht="18" x14ac:dyDescent="0.25">
      <c r="A2" s="339" t="s">
        <v>150</v>
      </c>
      <c r="B2" s="339"/>
      <c r="C2" s="339"/>
      <c r="D2" s="339"/>
      <c r="E2" s="339"/>
      <c r="F2" s="339"/>
      <c r="G2" s="339"/>
      <c r="H2" s="339"/>
      <c r="I2" s="339"/>
    </row>
    <row r="3" spans="1:9" ht="18" customHeight="1" x14ac:dyDescent="0.25">
      <c r="A3" s="321" t="s">
        <v>20</v>
      </c>
      <c r="B3" s="322"/>
      <c r="C3" s="322"/>
      <c r="D3" s="322"/>
      <c r="E3" s="322"/>
      <c r="F3" s="322"/>
      <c r="G3" s="322"/>
      <c r="H3" s="322"/>
      <c r="I3" s="322"/>
    </row>
    <row r="4" spans="1:9" x14ac:dyDescent="0.25">
      <c r="F4" s="312"/>
    </row>
    <row r="5" spans="1:9" ht="24.95" customHeight="1" x14ac:dyDescent="0.25">
      <c r="A5" s="345" t="s">
        <v>22</v>
      </c>
      <c r="B5" s="346"/>
      <c r="C5" s="347"/>
      <c r="D5" s="215" t="s">
        <v>23</v>
      </c>
      <c r="E5" s="242" t="s">
        <v>38</v>
      </c>
      <c r="F5" s="243" t="s">
        <v>39</v>
      </c>
      <c r="G5" s="244" t="s">
        <v>36</v>
      </c>
      <c r="H5" s="245" t="s">
        <v>29</v>
      </c>
      <c r="I5" s="245" t="s">
        <v>37</v>
      </c>
    </row>
    <row r="6" spans="1:9" ht="29.25" x14ac:dyDescent="0.25">
      <c r="A6" s="348" t="s">
        <v>112</v>
      </c>
      <c r="B6" s="348"/>
      <c r="C6" s="348"/>
      <c r="D6" s="216" t="s">
        <v>113</v>
      </c>
      <c r="E6" s="217"/>
      <c r="F6" s="217"/>
      <c r="G6" s="217"/>
      <c r="H6" s="218"/>
      <c r="I6" s="218"/>
    </row>
    <row r="7" spans="1:9" ht="25.5" x14ac:dyDescent="0.25">
      <c r="A7" s="349" t="s">
        <v>114</v>
      </c>
      <c r="B7" s="350"/>
      <c r="C7" s="351"/>
      <c r="D7" s="279" t="s">
        <v>115</v>
      </c>
      <c r="E7" s="280"/>
      <c r="F7" s="280"/>
      <c r="G7" s="280"/>
      <c r="H7" s="281"/>
      <c r="I7" s="281"/>
    </row>
    <row r="8" spans="1:9" x14ac:dyDescent="0.25">
      <c r="A8" s="352" t="s">
        <v>116</v>
      </c>
      <c r="B8" s="353"/>
      <c r="C8" s="354"/>
      <c r="D8" s="220" t="s">
        <v>117</v>
      </c>
      <c r="E8" s="221"/>
      <c r="F8" s="222"/>
      <c r="G8" s="222"/>
      <c r="H8" s="223"/>
      <c r="I8" s="223"/>
    </row>
    <row r="9" spans="1:9" x14ac:dyDescent="0.25">
      <c r="A9" s="275"/>
      <c r="B9" s="276"/>
      <c r="C9" s="277"/>
      <c r="D9" s="273" t="s">
        <v>128</v>
      </c>
      <c r="E9" s="274">
        <f>E10</f>
        <v>0</v>
      </c>
      <c r="F9" s="274">
        <f t="shared" ref="F9:I9" si="0">F10</f>
        <v>3145</v>
      </c>
      <c r="G9" s="274">
        <f t="shared" si="0"/>
        <v>3145</v>
      </c>
      <c r="H9" s="274">
        <f t="shared" si="0"/>
        <v>3145</v>
      </c>
      <c r="I9" s="274">
        <f t="shared" si="0"/>
        <v>3145</v>
      </c>
    </row>
    <row r="10" spans="1:9" x14ac:dyDescent="0.25">
      <c r="A10" s="355" t="s">
        <v>143</v>
      </c>
      <c r="B10" s="356"/>
      <c r="C10" s="357"/>
      <c r="D10" s="246" t="s">
        <v>10</v>
      </c>
      <c r="E10" s="247">
        <f>E11</f>
        <v>0</v>
      </c>
      <c r="F10" s="247">
        <f>SUM(F11:F12)</f>
        <v>3145</v>
      </c>
      <c r="G10" s="247">
        <f t="shared" ref="G10:I10" si="1">SUM(G11:G12)</f>
        <v>3145</v>
      </c>
      <c r="H10" s="247">
        <f t="shared" si="1"/>
        <v>3145</v>
      </c>
      <c r="I10" s="247">
        <f t="shared" si="1"/>
        <v>3145</v>
      </c>
    </row>
    <row r="11" spans="1:9" x14ac:dyDescent="0.25">
      <c r="A11" s="358">
        <v>32</v>
      </c>
      <c r="B11" s="359"/>
      <c r="C11" s="360"/>
      <c r="D11" s="207" t="s">
        <v>24</v>
      </c>
      <c r="E11" s="304">
        <f>E12</f>
        <v>0</v>
      </c>
      <c r="F11" s="256">
        <v>2788</v>
      </c>
      <c r="G11" s="256">
        <v>2788</v>
      </c>
      <c r="H11" s="256">
        <v>2788</v>
      </c>
      <c r="I11" s="256">
        <v>2788</v>
      </c>
    </row>
    <row r="12" spans="1:9" ht="25.5" x14ac:dyDescent="0.25">
      <c r="A12" s="225"/>
      <c r="B12" s="226">
        <v>42</v>
      </c>
      <c r="C12" s="226"/>
      <c r="D12" s="227" t="s">
        <v>12</v>
      </c>
      <c r="E12" s="228">
        <v>0</v>
      </c>
      <c r="F12" s="228">
        <v>357</v>
      </c>
      <c r="G12" s="228">
        <v>357</v>
      </c>
      <c r="H12" s="228">
        <v>357</v>
      </c>
      <c r="I12" s="228">
        <v>357</v>
      </c>
    </row>
    <row r="13" spans="1:9" x14ac:dyDescent="0.25">
      <c r="A13" s="225"/>
      <c r="B13" s="226"/>
      <c r="C13" s="226"/>
      <c r="D13" s="227"/>
      <c r="E13" s="228"/>
      <c r="F13" s="228"/>
      <c r="G13" s="228"/>
      <c r="H13" s="228"/>
      <c r="I13" s="228"/>
    </row>
    <row r="14" spans="1:9" x14ac:dyDescent="0.25">
      <c r="A14" s="225"/>
      <c r="B14" s="225"/>
      <c r="C14" s="225"/>
      <c r="D14" s="227"/>
      <c r="E14" s="228"/>
      <c r="F14" s="228"/>
      <c r="G14" s="228"/>
      <c r="H14" s="228"/>
      <c r="I14" s="228"/>
    </row>
    <row r="15" spans="1:9" x14ac:dyDescent="0.25">
      <c r="A15" s="349" t="s">
        <v>118</v>
      </c>
      <c r="B15" s="350"/>
      <c r="C15" s="351"/>
      <c r="D15" s="306" t="s">
        <v>119</v>
      </c>
      <c r="E15" s="280"/>
      <c r="F15" s="280"/>
      <c r="G15" s="280"/>
      <c r="H15" s="280"/>
      <c r="I15" s="280"/>
    </row>
    <row r="16" spans="1:9" ht="30" customHeight="1" x14ac:dyDescent="0.25">
      <c r="A16" s="352" t="s">
        <v>144</v>
      </c>
      <c r="B16" s="353"/>
      <c r="C16" s="354"/>
      <c r="D16" s="220" t="s">
        <v>117</v>
      </c>
      <c r="E16" s="221"/>
      <c r="F16" s="222"/>
      <c r="G16" s="222"/>
      <c r="H16" s="222"/>
      <c r="I16" s="222"/>
    </row>
    <row r="17" spans="1:9" x14ac:dyDescent="0.25">
      <c r="A17" s="275"/>
      <c r="B17" s="276"/>
      <c r="C17" s="277"/>
      <c r="D17" s="273" t="s">
        <v>129</v>
      </c>
      <c r="E17" s="274">
        <f>SUM(E18)</f>
        <v>7774.19</v>
      </c>
      <c r="F17" s="274">
        <f>SUM(F18)</f>
        <v>16000</v>
      </c>
      <c r="G17" s="274">
        <f t="shared" ref="G17" si="2">SUM(G18)</f>
        <v>16000</v>
      </c>
      <c r="H17" s="274">
        <f t="shared" ref="H17" si="3">SUM(H18)</f>
        <v>16000</v>
      </c>
      <c r="I17" s="274">
        <f t="shared" ref="I17" si="4">SUM(I18)</f>
        <v>16000</v>
      </c>
    </row>
    <row r="18" spans="1:9" x14ac:dyDescent="0.25">
      <c r="A18" s="355" t="s">
        <v>143</v>
      </c>
      <c r="B18" s="356"/>
      <c r="C18" s="357"/>
      <c r="D18" s="246" t="s">
        <v>10</v>
      </c>
      <c r="E18" s="247">
        <f>SUM(E19)</f>
        <v>7774.19</v>
      </c>
      <c r="F18" s="248">
        <f>SUM(F19:F20)</f>
        <v>16000</v>
      </c>
      <c r="G18" s="248">
        <f t="shared" ref="G18" si="5">SUM(G19:G20)</f>
        <v>16000</v>
      </c>
      <c r="H18" s="248">
        <f t="shared" ref="H18" si="6">SUM(H19:H20)</f>
        <v>16000</v>
      </c>
      <c r="I18" s="248">
        <f t="shared" ref="I18" si="7">SUM(I19:I20)</f>
        <v>16000</v>
      </c>
    </row>
    <row r="19" spans="1:9" x14ac:dyDescent="0.25">
      <c r="A19" s="358">
        <v>32</v>
      </c>
      <c r="B19" s="359"/>
      <c r="C19" s="360"/>
      <c r="D19" s="207" t="s">
        <v>24</v>
      </c>
      <c r="E19" s="233">
        <v>7774.19</v>
      </c>
      <c r="F19" s="234">
        <v>5941.59</v>
      </c>
      <c r="G19" s="234">
        <v>6000</v>
      </c>
      <c r="H19" s="234">
        <v>6000</v>
      </c>
      <c r="I19" s="234">
        <v>6000</v>
      </c>
    </row>
    <row r="20" spans="1:9" ht="25.5" x14ac:dyDescent="0.25">
      <c r="A20" s="225"/>
      <c r="B20" s="226">
        <v>42</v>
      </c>
      <c r="C20" s="226"/>
      <c r="D20" s="227" t="s">
        <v>12</v>
      </c>
      <c r="E20" s="233"/>
      <c r="F20" s="234">
        <v>10058.41</v>
      </c>
      <c r="G20" s="234">
        <v>10000</v>
      </c>
      <c r="H20" s="234">
        <v>10000</v>
      </c>
      <c r="I20" s="234">
        <v>10000</v>
      </c>
    </row>
    <row r="21" spans="1:9" ht="24.95" customHeight="1" x14ac:dyDescent="0.25">
      <c r="A21" s="352" t="s">
        <v>120</v>
      </c>
      <c r="B21" s="353"/>
      <c r="C21" s="354"/>
      <c r="D21" s="220" t="s">
        <v>117</v>
      </c>
      <c r="E21" s="221"/>
      <c r="F21" s="222"/>
      <c r="G21" s="222"/>
      <c r="H21" s="222"/>
      <c r="I21" s="222"/>
    </row>
    <row r="22" spans="1:9" ht="24.95" customHeight="1" x14ac:dyDescent="0.25">
      <c r="A22" s="275"/>
      <c r="B22" s="276"/>
      <c r="C22" s="277"/>
      <c r="D22" s="273" t="s">
        <v>129</v>
      </c>
      <c r="E22" s="274">
        <f>E23</f>
        <v>61513.17</v>
      </c>
      <c r="F22" s="274">
        <f t="shared" ref="F22:I22" si="8">F23</f>
        <v>61513</v>
      </c>
      <c r="G22" s="274">
        <f t="shared" si="8"/>
        <v>63360</v>
      </c>
      <c r="H22" s="274">
        <f t="shared" si="8"/>
        <v>63360</v>
      </c>
      <c r="I22" s="274">
        <f t="shared" si="8"/>
        <v>63360</v>
      </c>
    </row>
    <row r="23" spans="1:9" x14ac:dyDescent="0.25">
      <c r="A23" s="355">
        <v>3</v>
      </c>
      <c r="B23" s="356"/>
      <c r="C23" s="357"/>
      <c r="D23" s="246" t="s">
        <v>10</v>
      </c>
      <c r="E23" s="247">
        <f>E24+E25</f>
        <v>61513.17</v>
      </c>
      <c r="F23" s="248">
        <f>SUM(F24:F25)</f>
        <v>61513</v>
      </c>
      <c r="G23" s="248">
        <f>SUM(G24:G25)</f>
        <v>63360</v>
      </c>
      <c r="H23" s="248">
        <f t="shared" ref="H23:I23" si="9">SUM(H24:H25)</f>
        <v>63360</v>
      </c>
      <c r="I23" s="248">
        <f t="shared" si="9"/>
        <v>63360</v>
      </c>
    </row>
    <row r="24" spans="1:9" x14ac:dyDescent="0.25">
      <c r="A24" s="358">
        <v>32</v>
      </c>
      <c r="B24" s="359"/>
      <c r="C24" s="360"/>
      <c r="D24" s="207" t="s">
        <v>24</v>
      </c>
      <c r="E24" s="233">
        <v>61513.17</v>
      </c>
      <c r="F24" s="235">
        <v>61513</v>
      </c>
      <c r="G24" s="235">
        <v>63360</v>
      </c>
      <c r="H24" s="235">
        <v>63360</v>
      </c>
      <c r="I24" s="235">
        <v>63360</v>
      </c>
    </row>
    <row r="25" spans="1:9" x14ac:dyDescent="0.25">
      <c r="A25" s="358">
        <v>34</v>
      </c>
      <c r="B25" s="359"/>
      <c r="C25" s="360"/>
      <c r="D25" s="207" t="s">
        <v>100</v>
      </c>
      <c r="E25" s="233">
        <v>0</v>
      </c>
      <c r="F25" s="235">
        <v>0</v>
      </c>
      <c r="G25" s="235">
        <v>0</v>
      </c>
      <c r="H25" s="235">
        <v>0</v>
      </c>
      <c r="I25" s="235">
        <v>0</v>
      </c>
    </row>
    <row r="26" spans="1:9" x14ac:dyDescent="0.25">
      <c r="A26" s="361" t="s">
        <v>121</v>
      </c>
      <c r="B26" s="362"/>
      <c r="C26" s="363"/>
      <c r="D26" s="307" t="s">
        <v>145</v>
      </c>
      <c r="E26" s="221"/>
      <c r="F26" s="222"/>
      <c r="G26" s="222"/>
      <c r="H26" s="229"/>
      <c r="I26" s="229"/>
    </row>
    <row r="27" spans="1:9" x14ac:dyDescent="0.25">
      <c r="A27" s="270"/>
      <c r="B27" s="271"/>
      <c r="C27" s="272"/>
      <c r="D27" s="273" t="s">
        <v>127</v>
      </c>
      <c r="E27" s="274">
        <f>SUM(E28)</f>
        <v>452.56</v>
      </c>
      <c r="F27" s="274">
        <f>SUM(F28)</f>
        <v>2266</v>
      </c>
      <c r="G27" s="274">
        <f>SUM(G28)</f>
        <v>2500</v>
      </c>
      <c r="H27" s="274">
        <f t="shared" ref="H27:I27" si="10">SUM(H28)</f>
        <v>2500</v>
      </c>
      <c r="I27" s="274">
        <f t="shared" si="10"/>
        <v>2500</v>
      </c>
    </row>
    <row r="28" spans="1:9" x14ac:dyDescent="0.25">
      <c r="A28" s="355" t="s">
        <v>143</v>
      </c>
      <c r="B28" s="356"/>
      <c r="C28" s="357"/>
      <c r="D28" s="246" t="s">
        <v>10</v>
      </c>
      <c r="E28" s="247">
        <f>SUM(E29:E30)</f>
        <v>452.56</v>
      </c>
      <c r="F28" s="247">
        <f>SUM(F29:F30)</f>
        <v>2266</v>
      </c>
      <c r="G28" s="247">
        <f>SUM(G29:G30)</f>
        <v>2500</v>
      </c>
      <c r="H28" s="247">
        <f t="shared" ref="H28:I28" si="11">SUM(H29:H30)</f>
        <v>2500</v>
      </c>
      <c r="I28" s="247">
        <f t="shared" si="11"/>
        <v>2500</v>
      </c>
    </row>
    <row r="29" spans="1:9" x14ac:dyDescent="0.25">
      <c r="A29" s="358">
        <v>32</v>
      </c>
      <c r="B29" s="359"/>
      <c r="C29" s="360"/>
      <c r="D29" s="207" t="s">
        <v>24</v>
      </c>
      <c r="E29" s="304">
        <v>1.3</v>
      </c>
      <c r="F29" s="233">
        <v>2200</v>
      </c>
      <c r="G29" s="233">
        <v>2300</v>
      </c>
      <c r="H29" s="233">
        <v>2300</v>
      </c>
      <c r="I29" s="233">
        <v>2300</v>
      </c>
    </row>
    <row r="30" spans="1:9" ht="25.5" x14ac:dyDescent="0.25">
      <c r="A30" s="358">
        <v>42</v>
      </c>
      <c r="B30" s="359"/>
      <c r="C30" s="360"/>
      <c r="D30" s="207" t="s">
        <v>33</v>
      </c>
      <c r="E30" s="304">
        <v>451.26</v>
      </c>
      <c r="F30" s="256">
        <v>66</v>
      </c>
      <c r="G30" s="256">
        <v>200</v>
      </c>
      <c r="H30" s="256">
        <v>200</v>
      </c>
      <c r="I30" s="256">
        <v>200</v>
      </c>
    </row>
    <row r="31" spans="1:9" ht="25.5" x14ac:dyDescent="0.25">
      <c r="A31" s="361" t="s">
        <v>122</v>
      </c>
      <c r="B31" s="362"/>
      <c r="C31" s="363"/>
      <c r="D31" s="220" t="s">
        <v>146</v>
      </c>
      <c r="E31" s="221"/>
      <c r="F31" s="222"/>
      <c r="G31" s="222"/>
      <c r="H31" s="229"/>
      <c r="I31" s="229"/>
    </row>
    <row r="32" spans="1:9" x14ac:dyDescent="0.25">
      <c r="A32" s="270"/>
      <c r="B32" s="271"/>
      <c r="C32" s="272"/>
      <c r="D32" s="273" t="s">
        <v>130</v>
      </c>
      <c r="E32" s="274">
        <f>E33</f>
        <v>74202.06</v>
      </c>
      <c r="F32" s="274">
        <f t="shared" ref="F32:I32" si="12">F33</f>
        <v>59726</v>
      </c>
      <c r="G32" s="274">
        <f t="shared" si="12"/>
        <v>61000</v>
      </c>
      <c r="H32" s="274">
        <f t="shared" si="12"/>
        <v>61000</v>
      </c>
      <c r="I32" s="274">
        <f t="shared" si="12"/>
        <v>61000</v>
      </c>
    </row>
    <row r="33" spans="1:11" x14ac:dyDescent="0.25">
      <c r="A33" s="355" t="s">
        <v>143</v>
      </c>
      <c r="B33" s="356"/>
      <c r="C33" s="357"/>
      <c r="D33" s="246" t="s">
        <v>10</v>
      </c>
      <c r="E33" s="247">
        <f>SUM(E34:E36)</f>
        <v>74202.06</v>
      </c>
      <c r="F33" s="247">
        <f>SUM(F34:F36)</f>
        <v>59726</v>
      </c>
      <c r="G33" s="247">
        <f>SUM(G34:G36)</f>
        <v>61000</v>
      </c>
      <c r="H33" s="247">
        <f t="shared" ref="H33:I33" si="13">SUM(H34:H36)</f>
        <v>61000</v>
      </c>
      <c r="I33" s="247">
        <f t="shared" si="13"/>
        <v>61000</v>
      </c>
    </row>
    <row r="34" spans="1:11" x14ac:dyDescent="0.25">
      <c r="A34" s="358">
        <v>32</v>
      </c>
      <c r="B34" s="359"/>
      <c r="C34" s="360"/>
      <c r="D34" s="207" t="s">
        <v>24</v>
      </c>
      <c r="E34" s="233">
        <v>66500.990000000005</v>
      </c>
      <c r="F34" s="233">
        <v>36830</v>
      </c>
      <c r="G34" s="233">
        <v>32200</v>
      </c>
      <c r="H34" s="233">
        <v>32200</v>
      </c>
      <c r="I34" s="233">
        <v>32200</v>
      </c>
    </row>
    <row r="35" spans="1:11" x14ac:dyDescent="0.25">
      <c r="A35" s="231"/>
      <c r="B35" s="225">
        <v>34</v>
      </c>
      <c r="C35" s="232"/>
      <c r="D35" s="207" t="s">
        <v>100</v>
      </c>
      <c r="E35" s="233">
        <v>918.09</v>
      </c>
      <c r="F35" s="235">
        <v>664</v>
      </c>
      <c r="G35" s="235">
        <v>1000</v>
      </c>
      <c r="H35" s="235">
        <v>1000</v>
      </c>
      <c r="I35" s="235">
        <v>1000</v>
      </c>
    </row>
    <row r="36" spans="1:11" ht="25.5" x14ac:dyDescent="0.25">
      <c r="A36" s="231"/>
      <c r="B36" s="225">
        <v>42</v>
      </c>
      <c r="C36" s="232"/>
      <c r="D36" s="207" t="s">
        <v>33</v>
      </c>
      <c r="E36" s="233">
        <v>6782.98</v>
      </c>
      <c r="F36" s="235">
        <v>22232</v>
      </c>
      <c r="G36" s="235">
        <v>27800</v>
      </c>
      <c r="H36" s="235">
        <v>27800</v>
      </c>
      <c r="I36" s="235">
        <v>27800</v>
      </c>
    </row>
    <row r="37" spans="1:11" x14ac:dyDescent="0.25">
      <c r="A37" s="361" t="s">
        <v>123</v>
      </c>
      <c r="B37" s="362"/>
      <c r="C37" s="363"/>
      <c r="D37" s="220" t="s">
        <v>147</v>
      </c>
      <c r="E37" s="221"/>
      <c r="F37" s="222"/>
      <c r="G37" s="222"/>
      <c r="H37" s="229"/>
      <c r="I37" s="229"/>
    </row>
    <row r="38" spans="1:11" x14ac:dyDescent="0.25">
      <c r="A38" s="270"/>
      <c r="B38" s="271"/>
      <c r="C38" s="272"/>
      <c r="D38" s="273" t="s">
        <v>131</v>
      </c>
      <c r="E38" s="274">
        <f>SUM(E39)</f>
        <v>926979.23</v>
      </c>
      <c r="F38" s="274">
        <f>SUM(F39)</f>
        <v>1053819</v>
      </c>
      <c r="G38" s="274">
        <f>SUM(G39)</f>
        <v>1055000</v>
      </c>
      <c r="H38" s="274">
        <f t="shared" ref="H38:I38" si="14">SUM(H39)</f>
        <v>1055000</v>
      </c>
      <c r="I38" s="274">
        <f t="shared" si="14"/>
        <v>1055000</v>
      </c>
    </row>
    <row r="39" spans="1:11" x14ac:dyDescent="0.25">
      <c r="A39" s="355" t="s">
        <v>143</v>
      </c>
      <c r="B39" s="356"/>
      <c r="C39" s="357"/>
      <c r="D39" s="246" t="s">
        <v>10</v>
      </c>
      <c r="E39" s="247">
        <f>SUM(E40:E43)</f>
        <v>926979.23</v>
      </c>
      <c r="F39" s="247">
        <f>SUM(F40:F43)</f>
        <v>1053819</v>
      </c>
      <c r="G39" s="247">
        <f>SUM(G40:G43)</f>
        <v>1055000</v>
      </c>
      <c r="H39" s="247">
        <f t="shared" ref="H39:I39" si="15">SUM(H40:H43)</f>
        <v>1055000</v>
      </c>
      <c r="I39" s="247">
        <f t="shared" si="15"/>
        <v>1055000</v>
      </c>
    </row>
    <row r="40" spans="1:11" x14ac:dyDescent="0.25">
      <c r="A40" s="358">
        <v>31</v>
      </c>
      <c r="B40" s="359"/>
      <c r="C40" s="360"/>
      <c r="D40" s="207" t="s">
        <v>11</v>
      </c>
      <c r="E40" s="233">
        <v>917622.12</v>
      </c>
      <c r="F40" s="233">
        <v>1053819</v>
      </c>
      <c r="G40" s="233">
        <v>1055000</v>
      </c>
      <c r="H40" s="233">
        <v>1055000</v>
      </c>
      <c r="I40" s="233">
        <v>1055000</v>
      </c>
      <c r="K40" s="51"/>
    </row>
    <row r="41" spans="1:11" x14ac:dyDescent="0.25">
      <c r="A41" s="231"/>
      <c r="B41" s="225">
        <v>32</v>
      </c>
      <c r="C41" s="232"/>
      <c r="D41" s="207" t="s">
        <v>24</v>
      </c>
      <c r="E41" s="233">
        <v>8079.5</v>
      </c>
      <c r="F41" s="233"/>
      <c r="G41" s="233"/>
      <c r="H41" s="233"/>
      <c r="I41" s="233"/>
      <c r="K41" s="51"/>
    </row>
    <row r="42" spans="1:11" x14ac:dyDescent="0.25">
      <c r="A42" s="231"/>
      <c r="B42" s="225">
        <v>34</v>
      </c>
      <c r="C42" s="232"/>
      <c r="D42" s="207" t="s">
        <v>100</v>
      </c>
      <c r="E42" s="233">
        <v>1277.6099999999999</v>
      </c>
      <c r="F42" s="233"/>
      <c r="G42" s="233"/>
      <c r="H42" s="233"/>
      <c r="I42" s="233"/>
      <c r="K42" s="51"/>
    </row>
    <row r="43" spans="1:11" ht="25.5" x14ac:dyDescent="0.25">
      <c r="A43" s="358">
        <v>42</v>
      </c>
      <c r="B43" s="359"/>
      <c r="C43" s="360"/>
      <c r="D43" s="207" t="s">
        <v>33</v>
      </c>
      <c r="E43" s="304">
        <v>0</v>
      </c>
      <c r="F43" s="305">
        <v>0</v>
      </c>
      <c r="G43" s="305">
        <v>0</v>
      </c>
      <c r="H43" s="305">
        <v>0</v>
      </c>
      <c r="I43" s="305">
        <v>0</v>
      </c>
    </row>
    <row r="44" spans="1:11" x14ac:dyDescent="0.25">
      <c r="A44" s="361" t="s">
        <v>124</v>
      </c>
      <c r="B44" s="362"/>
      <c r="C44" s="363"/>
      <c r="D44" s="220" t="s">
        <v>148</v>
      </c>
      <c r="E44" s="221"/>
      <c r="F44" s="222"/>
      <c r="G44" s="222"/>
      <c r="H44" s="229"/>
      <c r="I44" s="229"/>
    </row>
    <row r="45" spans="1:11" x14ac:dyDescent="0.25">
      <c r="A45" s="270"/>
      <c r="B45" s="271"/>
      <c r="C45" s="272"/>
      <c r="D45" s="273" t="s">
        <v>132</v>
      </c>
      <c r="E45" s="274">
        <f>SUM(E46)</f>
        <v>10610.41</v>
      </c>
      <c r="F45" s="274">
        <f>SUM(F46)</f>
        <v>13272</v>
      </c>
      <c r="G45" s="274">
        <f>SUM(G46)</f>
        <v>5000</v>
      </c>
      <c r="H45" s="274">
        <f t="shared" ref="H45:I45" si="16">SUM(H46)</f>
        <v>5000</v>
      </c>
      <c r="I45" s="274">
        <f t="shared" si="16"/>
        <v>5000</v>
      </c>
    </row>
    <row r="46" spans="1:11" ht="25.5" x14ac:dyDescent="0.25">
      <c r="A46" s="253"/>
      <c r="B46" s="250" t="s">
        <v>143</v>
      </c>
      <c r="C46" s="103"/>
      <c r="D46" s="251" t="s">
        <v>12</v>
      </c>
      <c r="E46" s="252">
        <f>SUM(E47:E49)</f>
        <v>10610.41</v>
      </c>
      <c r="F46" s="252">
        <f>SUM(F48:F49)</f>
        <v>13272</v>
      </c>
      <c r="G46" s="252">
        <f>SUM(G48:G49)</f>
        <v>5000</v>
      </c>
      <c r="H46" s="252">
        <f t="shared" ref="H46:I46" si="17">SUM(H48:H49)</f>
        <v>5000</v>
      </c>
      <c r="I46" s="252">
        <f t="shared" si="17"/>
        <v>5000</v>
      </c>
    </row>
    <row r="47" spans="1:11" x14ac:dyDescent="0.25">
      <c r="A47" s="231"/>
      <c r="B47" s="225">
        <v>34</v>
      </c>
      <c r="C47" s="315"/>
      <c r="D47" s="316"/>
      <c r="E47" s="304">
        <v>10.35</v>
      </c>
      <c r="F47" s="304"/>
      <c r="G47" s="304"/>
      <c r="H47" s="304"/>
      <c r="I47" s="304"/>
    </row>
    <row r="48" spans="1:11" ht="25.5" x14ac:dyDescent="0.25">
      <c r="A48" s="358">
        <v>42</v>
      </c>
      <c r="B48" s="359"/>
      <c r="C48" s="360"/>
      <c r="D48" s="207" t="s">
        <v>33</v>
      </c>
      <c r="E48" s="233">
        <v>10600.06</v>
      </c>
      <c r="F48" s="235">
        <v>13272</v>
      </c>
      <c r="G48" s="235">
        <v>5000</v>
      </c>
      <c r="H48" s="235">
        <v>5000</v>
      </c>
      <c r="I48" s="235">
        <v>5000</v>
      </c>
    </row>
    <row r="49" spans="1:9" ht="25.5" x14ac:dyDescent="0.25">
      <c r="A49" s="358">
        <v>45</v>
      </c>
      <c r="B49" s="359"/>
      <c r="C49" s="360"/>
      <c r="D49" s="207" t="s">
        <v>125</v>
      </c>
      <c r="E49" s="233">
        <v>0</v>
      </c>
      <c r="F49" s="235">
        <v>0</v>
      </c>
      <c r="G49" s="235">
        <v>0</v>
      </c>
      <c r="H49" s="235">
        <v>0</v>
      </c>
      <c r="I49" s="235">
        <v>0</v>
      </c>
    </row>
    <row r="50" spans="1:9" x14ac:dyDescent="0.25">
      <c r="A50" s="361" t="s">
        <v>149</v>
      </c>
      <c r="B50" s="362"/>
      <c r="C50" s="363"/>
      <c r="D50" s="220" t="s">
        <v>95</v>
      </c>
      <c r="E50" s="221"/>
      <c r="F50" s="222"/>
      <c r="G50" s="222"/>
      <c r="H50" s="229"/>
      <c r="I50" s="229"/>
    </row>
    <row r="51" spans="1:9" x14ac:dyDescent="0.25">
      <c r="A51" s="270"/>
      <c r="B51" s="271"/>
      <c r="C51" s="272"/>
      <c r="D51" s="273" t="s">
        <v>133</v>
      </c>
      <c r="E51" s="274" t="e">
        <f>#REF!+E52</f>
        <v>#REF!</v>
      </c>
      <c r="F51" s="274">
        <f>SUM(F52)</f>
        <v>280576</v>
      </c>
      <c r="G51" s="274">
        <f>SUM(G52)</f>
        <v>330000</v>
      </c>
      <c r="H51" s="274">
        <f t="shared" ref="H51:I51" si="18">SUM(H52)</f>
        <v>0</v>
      </c>
      <c r="I51" s="274">
        <f t="shared" si="18"/>
        <v>0</v>
      </c>
    </row>
    <row r="52" spans="1:9" ht="25.5" x14ac:dyDescent="0.25">
      <c r="A52" s="253"/>
      <c r="B52" s="250">
        <v>4</v>
      </c>
      <c r="C52" s="103"/>
      <c r="D52" s="251" t="s">
        <v>12</v>
      </c>
      <c r="E52" s="252">
        <f>E53</f>
        <v>0</v>
      </c>
      <c r="F52" s="252">
        <f>SUM(F53:F54)</f>
        <v>280576</v>
      </c>
      <c r="G52" s="252">
        <f>SUM(G53:G54)</f>
        <v>330000</v>
      </c>
      <c r="H52" s="252">
        <f t="shared" ref="H52:I52" si="19">SUM(H53:H54)</f>
        <v>0</v>
      </c>
      <c r="I52" s="252">
        <f t="shared" si="19"/>
        <v>0</v>
      </c>
    </row>
    <row r="53" spans="1:9" ht="25.5" x14ac:dyDescent="0.25">
      <c r="A53" s="358">
        <v>42</v>
      </c>
      <c r="B53" s="359"/>
      <c r="C53" s="360"/>
      <c r="D53" s="207" t="s">
        <v>33</v>
      </c>
      <c r="E53" s="233">
        <v>0</v>
      </c>
      <c r="F53" s="235">
        <v>265</v>
      </c>
      <c r="G53" s="235">
        <v>0</v>
      </c>
      <c r="H53" s="235">
        <v>0</v>
      </c>
      <c r="I53" s="235">
        <v>0</v>
      </c>
    </row>
    <row r="54" spans="1:9" ht="25.5" x14ac:dyDescent="0.25">
      <c r="A54" s="358">
        <v>45</v>
      </c>
      <c r="B54" s="359"/>
      <c r="C54" s="360"/>
      <c r="D54" s="207" t="s">
        <v>125</v>
      </c>
      <c r="E54" s="233">
        <v>0</v>
      </c>
      <c r="F54" s="235">
        <v>280311</v>
      </c>
      <c r="G54" s="235">
        <v>330000</v>
      </c>
      <c r="H54" s="235">
        <v>0</v>
      </c>
      <c r="I54" s="235">
        <v>0</v>
      </c>
    </row>
    <row r="55" spans="1:9" ht="38.25" x14ac:dyDescent="0.25">
      <c r="A55" s="364" t="s">
        <v>126</v>
      </c>
      <c r="B55" s="364"/>
      <c r="C55" s="364"/>
      <c r="D55" s="282" t="s">
        <v>157</v>
      </c>
      <c r="E55" s="283"/>
      <c r="F55" s="283"/>
      <c r="G55" s="283"/>
      <c r="H55" s="284"/>
      <c r="I55" s="284"/>
    </row>
    <row r="56" spans="1:9" x14ac:dyDescent="0.25">
      <c r="A56" s="352" t="s">
        <v>123</v>
      </c>
      <c r="B56" s="353"/>
      <c r="C56" s="354"/>
      <c r="D56" s="220" t="s">
        <v>155</v>
      </c>
      <c r="E56" s="221"/>
      <c r="F56" s="222"/>
      <c r="G56" s="222"/>
      <c r="H56" s="229"/>
      <c r="I56" s="229"/>
    </row>
    <row r="57" spans="1:9" x14ac:dyDescent="0.25">
      <c r="A57" s="275"/>
      <c r="B57" s="276"/>
      <c r="C57" s="277"/>
      <c r="D57" s="273" t="s">
        <v>156</v>
      </c>
      <c r="E57" s="274"/>
      <c r="F57" s="278"/>
      <c r="G57" s="278"/>
      <c r="H57" s="219"/>
      <c r="I57" s="219"/>
    </row>
    <row r="58" spans="1:9" ht="25.5" x14ac:dyDescent="0.25">
      <c r="A58" s="355">
        <v>4</v>
      </c>
      <c r="B58" s="356"/>
      <c r="C58" s="357"/>
      <c r="D58" s="251" t="s">
        <v>12</v>
      </c>
      <c r="E58" s="247">
        <f>E59+E61</f>
        <v>10654.5</v>
      </c>
      <c r="F58" s="248">
        <v>0</v>
      </c>
      <c r="G58" s="249">
        <f>G59+G61</f>
        <v>0</v>
      </c>
      <c r="H58" s="249">
        <f>H59+H61</f>
        <v>0</v>
      </c>
      <c r="I58" s="249">
        <f>I59+I61</f>
        <v>0</v>
      </c>
    </row>
    <row r="59" spans="1:9" ht="25.5" x14ac:dyDescent="0.25">
      <c r="A59" s="365">
        <v>42</v>
      </c>
      <c r="B59" s="366"/>
      <c r="C59" s="367"/>
      <c r="D59" s="236" t="s">
        <v>33</v>
      </c>
      <c r="E59" s="237">
        <f>E60</f>
        <v>0</v>
      </c>
      <c r="F59" s="238">
        <v>0</v>
      </c>
      <c r="G59" s="238">
        <f>G60</f>
        <v>0</v>
      </c>
      <c r="H59" s="238">
        <f>H60</f>
        <v>0</v>
      </c>
      <c r="I59" s="238">
        <f>I60</f>
        <v>0</v>
      </c>
    </row>
    <row r="60" spans="1:9" ht="25.5" x14ac:dyDescent="0.25">
      <c r="A60" s="231"/>
      <c r="B60" s="225">
        <v>4221</v>
      </c>
      <c r="C60" s="232"/>
      <c r="D60" s="207" t="s">
        <v>33</v>
      </c>
      <c r="E60" s="233">
        <v>0</v>
      </c>
      <c r="F60" s="234">
        <v>0</v>
      </c>
      <c r="G60" s="234">
        <v>0</v>
      </c>
      <c r="H60" s="234">
        <v>0</v>
      </c>
      <c r="I60" s="234">
        <v>0</v>
      </c>
    </row>
    <row r="61" spans="1:9" ht="25.5" x14ac:dyDescent="0.25">
      <c r="A61" s="365">
        <v>45</v>
      </c>
      <c r="B61" s="366"/>
      <c r="C61" s="367"/>
      <c r="D61" s="236" t="s">
        <v>125</v>
      </c>
      <c r="E61" s="237">
        <f>E62</f>
        <v>10654.5</v>
      </c>
      <c r="F61" s="239">
        <v>0</v>
      </c>
      <c r="G61" s="239">
        <f>G62</f>
        <v>0</v>
      </c>
      <c r="H61" s="239">
        <f>H62</f>
        <v>0</v>
      </c>
      <c r="I61" s="239">
        <f>I62</f>
        <v>0</v>
      </c>
    </row>
    <row r="62" spans="1:9" ht="25.5" x14ac:dyDescent="0.25">
      <c r="A62" s="368">
        <v>4511</v>
      </c>
      <c r="B62" s="369"/>
      <c r="C62" s="370"/>
      <c r="D62" s="207" t="s">
        <v>125</v>
      </c>
      <c r="E62" s="228">
        <v>10654.5</v>
      </c>
      <c r="F62" s="228">
        <v>0</v>
      </c>
      <c r="G62" s="228">
        <v>0</v>
      </c>
      <c r="H62" s="228">
        <v>0</v>
      </c>
      <c r="I62" s="228">
        <v>0</v>
      </c>
    </row>
    <row r="63" spans="1:9" x14ac:dyDescent="0.25">
      <c r="A63" s="308"/>
      <c r="B63" s="309"/>
      <c r="C63" s="310"/>
      <c r="D63" s="311"/>
      <c r="E63" s="228"/>
      <c r="F63" s="228"/>
      <c r="G63" s="228"/>
      <c r="H63" s="228"/>
      <c r="I63" s="228"/>
    </row>
    <row r="64" spans="1:9" x14ac:dyDescent="0.25">
      <c r="A64" s="342">
        <v>3</v>
      </c>
      <c r="B64" s="343"/>
      <c r="C64" s="344"/>
      <c r="D64" s="285"/>
      <c r="E64" s="286">
        <f>SUM(E19,E24,E29,E34,E35,E40,E41,E42,E47)</f>
        <v>1063697.3200000003</v>
      </c>
      <c r="F64" s="286">
        <f>SUM(F11,F19,F24,F29,F34,F35,F40)</f>
        <v>1163755.5900000001</v>
      </c>
      <c r="G64" s="286">
        <f>SUM(G11,G19,G24,G29,G34,G35,G40)</f>
        <v>1162648</v>
      </c>
      <c r="H64" s="286">
        <f t="shared" ref="H64:I64" si="20">SUM(H11,H19,H24,H29,H34,H35,H40)</f>
        <v>1162648</v>
      </c>
      <c r="I64" s="286">
        <f t="shared" si="20"/>
        <v>1162648</v>
      </c>
    </row>
    <row r="65" spans="1:9" x14ac:dyDescent="0.25">
      <c r="A65" s="342">
        <v>4</v>
      </c>
      <c r="B65" s="343"/>
      <c r="C65" s="344"/>
      <c r="D65" s="285"/>
      <c r="E65" s="286">
        <f>SUM(E30,E36,E48,E58)</f>
        <v>28488.799999999999</v>
      </c>
      <c r="F65" s="286">
        <f>SUM(F12,F20,F30,F36,F48,F53,F54)</f>
        <v>326561.41000000003</v>
      </c>
      <c r="G65" s="286">
        <f>SUM(G12,G20,G30,G36,G48,G54)</f>
        <v>373357</v>
      </c>
      <c r="H65" s="286">
        <f t="shared" ref="H65:I65" si="21">SUM(H12,H20,H30,H36,H48,H54)</f>
        <v>43357</v>
      </c>
      <c r="I65" s="286">
        <f t="shared" si="21"/>
        <v>43357</v>
      </c>
    </row>
    <row r="66" spans="1:9" x14ac:dyDescent="0.25">
      <c r="A66" s="371"/>
      <c r="B66" s="371"/>
      <c r="C66" s="371"/>
      <c r="D66" s="240" t="s">
        <v>106</v>
      </c>
      <c r="E66" s="241">
        <f>SUM(E64:E65)</f>
        <v>1092186.1200000003</v>
      </c>
      <c r="F66" s="241">
        <f>SUM(F64:F65)</f>
        <v>1490317</v>
      </c>
      <c r="G66" s="241">
        <f>SUM(G64:G65)</f>
        <v>1536005</v>
      </c>
      <c r="H66" s="241">
        <f t="shared" ref="H66:I66" si="22">SUM(H64:H65)</f>
        <v>1206005</v>
      </c>
      <c r="I66" s="241">
        <f t="shared" si="22"/>
        <v>1206005</v>
      </c>
    </row>
    <row r="67" spans="1:9" x14ac:dyDescent="0.25">
      <c r="F67" s="51"/>
    </row>
    <row r="68" spans="1:9" x14ac:dyDescent="0.25">
      <c r="E68" s="314" t="s">
        <v>139</v>
      </c>
      <c r="G68" s="50"/>
    </row>
    <row r="69" spans="1:9" x14ac:dyDescent="0.25">
      <c r="E69" s="260"/>
      <c r="F69" s="49"/>
      <c r="G69" s="51"/>
    </row>
    <row r="70" spans="1:9" x14ac:dyDescent="0.25">
      <c r="E70" s="51"/>
      <c r="F70" s="49"/>
      <c r="G70" s="51"/>
    </row>
    <row r="71" spans="1:9" x14ac:dyDescent="0.25">
      <c r="E71" s="258"/>
      <c r="F71" s="49"/>
      <c r="G71" s="51"/>
      <c r="H71" s="51"/>
    </row>
    <row r="72" spans="1:9" x14ac:dyDescent="0.25">
      <c r="E72" s="51"/>
      <c r="F72" s="49"/>
      <c r="G72" s="51"/>
    </row>
    <row r="73" spans="1:9" x14ac:dyDescent="0.25">
      <c r="E73" s="259"/>
      <c r="F73" s="49"/>
      <c r="G73" s="51"/>
    </row>
    <row r="74" spans="1:9" x14ac:dyDescent="0.25">
      <c r="E74" s="259"/>
      <c r="F74" s="51"/>
    </row>
    <row r="75" spans="1:9" x14ac:dyDescent="0.25">
      <c r="E75" s="51"/>
      <c r="F75" s="51"/>
    </row>
    <row r="76" spans="1:9" x14ac:dyDescent="0.25">
      <c r="E76" s="51"/>
      <c r="F76" s="51"/>
    </row>
    <row r="77" spans="1:9" x14ac:dyDescent="0.25">
      <c r="E77" s="51"/>
      <c r="F77" s="51"/>
    </row>
    <row r="78" spans="1:9" x14ac:dyDescent="0.25">
      <c r="E78" s="49"/>
      <c r="F78" s="51"/>
    </row>
    <row r="79" spans="1:9" x14ac:dyDescent="0.25">
      <c r="E79" s="49"/>
      <c r="F79" s="51"/>
    </row>
    <row r="80" spans="1:9" x14ac:dyDescent="0.25">
      <c r="E80" s="49"/>
      <c r="F80" s="51"/>
    </row>
    <row r="81" spans="5:6" x14ac:dyDescent="0.25">
      <c r="E81" s="49"/>
      <c r="F81" s="51"/>
    </row>
    <row r="82" spans="5:6" x14ac:dyDescent="0.25">
      <c r="E82" s="49"/>
      <c r="F82" s="51"/>
    </row>
    <row r="83" spans="5:6" x14ac:dyDescent="0.25">
      <c r="E83" s="49"/>
      <c r="F83" s="51"/>
    </row>
    <row r="84" spans="5:6" x14ac:dyDescent="0.25">
      <c r="E84" s="49"/>
      <c r="F84" s="51"/>
    </row>
    <row r="85" spans="5:6" x14ac:dyDescent="0.25">
      <c r="E85" s="49"/>
    </row>
    <row r="86" spans="5:6" x14ac:dyDescent="0.25">
      <c r="E86" s="49"/>
      <c r="F86" s="51"/>
    </row>
    <row r="99" spans="4:6" x14ac:dyDescent="0.25">
      <c r="D99" s="372"/>
      <c r="E99" s="372"/>
      <c r="F99" s="372"/>
    </row>
  </sheetData>
  <mergeCells count="44">
    <mergeCell ref="A61:C61"/>
    <mergeCell ref="A62:C62"/>
    <mergeCell ref="A66:C66"/>
    <mergeCell ref="D99:F99"/>
    <mergeCell ref="A56:C56"/>
    <mergeCell ref="A58:C58"/>
    <mergeCell ref="A59:C59"/>
    <mergeCell ref="A55:C55"/>
    <mergeCell ref="A53:C53"/>
    <mergeCell ref="A54:C54"/>
    <mergeCell ref="A50:C50"/>
    <mergeCell ref="A48:C48"/>
    <mergeCell ref="A49:C49"/>
    <mergeCell ref="A43:C43"/>
    <mergeCell ref="A44:C44"/>
    <mergeCell ref="A37:C37"/>
    <mergeCell ref="A39:C39"/>
    <mergeCell ref="A40:C40"/>
    <mergeCell ref="A29:C29"/>
    <mergeCell ref="A30:C30"/>
    <mergeCell ref="A31:C31"/>
    <mergeCell ref="A33:C33"/>
    <mergeCell ref="A34:C34"/>
    <mergeCell ref="A23:C23"/>
    <mergeCell ref="A24:C24"/>
    <mergeCell ref="A25:C25"/>
    <mergeCell ref="A26:C26"/>
    <mergeCell ref="A28:C28"/>
    <mergeCell ref="A1:I1"/>
    <mergeCell ref="A3:I3"/>
    <mergeCell ref="A2:I2"/>
    <mergeCell ref="A64:C64"/>
    <mergeCell ref="A65:C65"/>
    <mergeCell ref="A5:C5"/>
    <mergeCell ref="A6:C6"/>
    <mergeCell ref="A7:C7"/>
    <mergeCell ref="A8:C8"/>
    <mergeCell ref="A10:C10"/>
    <mergeCell ref="A11:C11"/>
    <mergeCell ref="A15:C15"/>
    <mergeCell ref="A16:C16"/>
    <mergeCell ref="A18:C18"/>
    <mergeCell ref="A19:C19"/>
    <mergeCell ref="A21:C21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 Delić</cp:lastModifiedBy>
  <cp:lastPrinted>2023-10-06T10:30:38Z</cp:lastPrinted>
  <dcterms:created xsi:type="dcterms:W3CDTF">2022-08-12T12:51:27Z</dcterms:created>
  <dcterms:modified xsi:type="dcterms:W3CDTF">2024-01-12T14:37:55Z</dcterms:modified>
</cp:coreProperties>
</file>